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mc:AlternateContent xmlns:mc="http://schemas.openxmlformats.org/markup-compatibility/2006">
    <mc:Choice Requires="x15">
      <x15ac:absPath xmlns:x15ac="http://schemas.microsoft.com/office/spreadsheetml/2010/11/ac" url="I:\Inspection Instrumentation\Moisture (Temp)\UGMA\Calibration\2024 Calibration Review\Website\Aug 1 update\"/>
    </mc:Choice>
  </mc:AlternateContent>
  <xr:revisionPtr revIDLastSave="0" documentId="8_{87B211D9-13C7-4676-AE21-32A58D9C79D6}" xr6:coauthVersionLast="47" xr6:coauthVersionMax="47" xr10:uidLastSave="{00000000-0000-0000-0000-000000000000}"/>
  <bookViews>
    <workbookView xWindow="-120" yWindow="-120" windowWidth="29040" windowHeight="15840" xr2:uid="{00000000-000D-0000-FFFF-FFFF00000000}"/>
  </bookViews>
  <sheets>
    <sheet name="INITIAL" sheetId="1" r:id="rId1"/>
    <sheet name="FO" sheetId="2" state="hidden" r:id="rId2"/>
    <sheet name="AGENCIES" sheetId="4" state="hidden" r:id="rId3"/>
    <sheet name="CAL DATE" sheetId="5" state="hidden" r:id="rId4"/>
    <sheet name="MODEL" sheetId="6" state="hidden" r:id="rId5"/>
    <sheet name="results" sheetId="7" state="hidden" r:id="rId6"/>
    <sheet name="TW" sheetId="8" state="hidden" r:id="rId7"/>
  </sheets>
  <externalReferences>
    <externalReference r:id="rId8"/>
  </externalReferences>
  <definedNames>
    <definedName name="_BOX3" localSheetId="2">'[1]BOX3 COMMENTS'!$A$1:$A$11</definedName>
    <definedName name="_BOX3">#REF!</definedName>
    <definedName name="AGENCIES">AGENCIES!$A$1:$A$61</definedName>
    <definedName name="AGYNAMESALL" localSheetId="2">AGENCIES!$A$1:$A$61</definedName>
    <definedName name="AGYNAMESALL">#REF!</definedName>
    <definedName name="CALDATE">'CAL DATE'!$A$1:$A$2</definedName>
    <definedName name="Dj_2500UGMA">#REF!</definedName>
    <definedName name="FO">FO!$A$1:$A$8</definedName>
    <definedName name="FONAMES" localSheetId="2">'[1]FIELD OFFICES'!$A$1:$A$15</definedName>
    <definedName name="FONAMES">FO!$A$1:$A$8</definedName>
    <definedName name="MODEL">MODEL!$A$2:$A$3</definedName>
    <definedName name="MODELE">#REF!</definedName>
    <definedName name="MODELS">MODEL!$A$1:$A$3</definedName>
    <definedName name="MODLE">#REF!</definedName>
    <definedName name="_xlnm.Print_Area" localSheetId="0">INITIAL!$A$1:$I$63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 l="1"/>
  <c r="D25" i="1"/>
  <c r="D15" i="1"/>
  <c r="S2" i="7"/>
  <c r="H2" i="7"/>
  <c r="G2" i="7"/>
  <c r="N2" i="8"/>
  <c r="K2" i="8"/>
  <c r="J2" i="8"/>
  <c r="I2" i="8"/>
  <c r="H2" i="8"/>
  <c r="G2" i="8"/>
  <c r="F2" i="8"/>
  <c r="E2" i="8"/>
  <c r="D2" i="8"/>
  <c r="C2" i="8"/>
  <c r="A2" i="8"/>
  <c r="B2" i="8"/>
  <c r="I38" i="1"/>
  <c r="P2" i="7" s="1"/>
  <c r="G41" i="1"/>
  <c r="Q2" i="7" s="1"/>
  <c r="I2" i="7"/>
  <c r="AA2" i="7"/>
  <c r="O2" i="7"/>
  <c r="F2" i="7"/>
  <c r="E2" i="7"/>
  <c r="D2" i="7"/>
  <c r="U2" i="7"/>
  <c r="T2" i="7"/>
  <c r="C2" i="7"/>
  <c r="B2" i="7"/>
  <c r="A2" i="7"/>
  <c r="H23" i="1"/>
  <c r="G40" i="1"/>
  <c r="M2" i="8" s="1"/>
  <c r="G39" i="1"/>
  <c r="D47" i="1" s="1"/>
  <c r="Y2" i="7" s="1"/>
  <c r="I37" i="1"/>
  <c r="L2" i="8" s="1"/>
  <c r="I36" i="1"/>
  <c r="B39" i="1" s="1"/>
  <c r="F33" i="1"/>
  <c r="H33" i="1"/>
  <c r="G33" i="1"/>
  <c r="D33" i="1"/>
  <c r="B33" i="1"/>
  <c r="D23" i="1"/>
  <c r="I27" i="1" s="1"/>
  <c r="I26" i="1"/>
  <c r="H26" i="1"/>
  <c r="G26" i="1"/>
  <c r="F26" i="1"/>
  <c r="D26" i="1"/>
  <c r="F25" i="1"/>
  <c r="G25" i="1"/>
  <c r="H25" i="1"/>
  <c r="I25" i="1"/>
  <c r="H32" i="1"/>
  <c r="I32" i="1" s="1"/>
  <c r="G23" i="1"/>
  <c r="I23" i="1"/>
  <c r="D46" i="1"/>
  <c r="X2" i="7" s="1"/>
  <c r="B41" i="1"/>
  <c r="L2" i="7" s="1"/>
  <c r="D52" i="1"/>
  <c r="E51" i="1" s="1"/>
  <c r="D27" i="1" l="1"/>
  <c r="F44" i="1" s="1"/>
  <c r="F48" i="1"/>
  <c r="D48" i="1"/>
  <c r="Z2" i="7" s="1"/>
  <c r="D19" i="1"/>
  <c r="B34" i="1"/>
  <c r="R2" i="7"/>
  <c r="F47" i="1"/>
  <c r="M2" i="7"/>
  <c r="F46" i="1"/>
  <c r="N2" i="7"/>
  <c r="D44" i="1" l="1"/>
  <c r="V2" i="7" s="1"/>
  <c r="J2" i="7"/>
  <c r="F45" i="1"/>
  <c r="K2" i="7"/>
  <c r="D45" i="1"/>
  <c r="W2" i="7" s="1"/>
  <c r="J52" i="1"/>
</calcChain>
</file>

<file path=xl/sharedStrings.xml><?xml version="1.0" encoding="utf-8"?>
<sst xmlns="http://schemas.openxmlformats.org/spreadsheetml/2006/main" count="244" uniqueCount="226">
  <si>
    <t>Field Office</t>
  </si>
  <si>
    <t>Agency</t>
  </si>
  <si>
    <t>Location</t>
  </si>
  <si>
    <t>Phone</t>
  </si>
  <si>
    <t>Fax</t>
  </si>
  <si>
    <t>DROP 1</t>
  </si>
  <si>
    <t>DROP 2</t>
  </si>
  <si>
    <t>DROP 3</t>
  </si>
  <si>
    <t>DROP 4</t>
  </si>
  <si>
    <t>DROP 5</t>
  </si>
  <si>
    <t>AVG MOISTURE</t>
  </si>
  <si>
    <t>DEVIATION</t>
  </si>
  <si>
    <t>TOLERANCE</t>
  </si>
  <si>
    <t>APPROVED</t>
  </si>
  <si>
    <t>RETEST</t>
  </si>
  <si>
    <t>REPAIR</t>
  </si>
  <si>
    <t>INITIAL</t>
  </si>
  <si>
    <t>RECOMMENDED ACTION:</t>
  </si>
  <si>
    <t xml:space="preserve">DATE REVIEWED: </t>
  </si>
  <si>
    <t xml:space="preserve">DATE TESTED: </t>
  </si>
  <si>
    <t>OPERATOR (FIELD):</t>
  </si>
  <si>
    <t>REVIEWER (HQ):</t>
  </si>
  <si>
    <t>.</t>
  </si>
  <si>
    <t>RANGE OF MOISTURES</t>
  </si>
  <si>
    <t>COMMENTS:</t>
  </si>
  <si>
    <t>AVG OF TESTS</t>
  </si>
  <si>
    <t xml:space="preserve"> </t>
  </si>
  <si>
    <t>PART A. CALIBRATION CONSTANTS VERIFICATION</t>
  </si>
  <si>
    <t>METER S/N :</t>
  </si>
  <si>
    <t>PART B.  WEIGHING ACCURACY TEST</t>
  </si>
  <si>
    <t>INSTRUMENT WT minus SCALE WT</t>
  </si>
  <si>
    <t>PART C.  GRAIN MOISTURE SAMPLE TEST</t>
  </si>
  <si>
    <t>STANDARD AVG MOISTURE</t>
  </si>
  <si>
    <t>TEMPERATURE</t>
  </si>
  <si>
    <t>NO</t>
  </si>
  <si>
    <t>METER MODEL :</t>
  </si>
  <si>
    <t>AVG OF DIFF:</t>
  </si>
  <si>
    <t>RANGE OF DIFF:</t>
  </si>
  <si>
    <t>TEST WEIGHT (0.1 lb/bu)</t>
  </si>
  <si>
    <t>DISPLAY MOISTURE (0.01%)</t>
  </si>
  <si>
    <t>SAMPLE TEMPERATURE (0.1°C)</t>
  </si>
  <si>
    <t>PASS</t>
  </si>
  <si>
    <t>FAIL</t>
  </si>
  <si>
    <t>INSTRUMENT WEIGHT (0.1g)</t>
  </si>
  <si>
    <t>SCALE WEIGHT (0.1g)</t>
  </si>
  <si>
    <t>RANGE OF TEST WEIGHTS</t>
  </si>
  <si>
    <t>RANGE OF TEMPERATURE</t>
  </si>
  <si>
    <t>AVERAGE</t>
  </si>
  <si>
    <t>DIOO</t>
  </si>
  <si>
    <t>GRAND FORKS</t>
  </si>
  <si>
    <t>NEW ORLEANS</t>
  </si>
  <si>
    <t>OLYMPIA</t>
  </si>
  <si>
    <t>PORTLAND</t>
  </si>
  <si>
    <t>STUTTGART</t>
  </si>
  <si>
    <t>TOLEDO</t>
  </si>
  <si>
    <t>ABERDEEN GI</t>
  </si>
  <si>
    <t>ABERDEEN GRAIN INSP</t>
  </si>
  <si>
    <t>ALABAMA DA</t>
  </si>
  <si>
    <t>ALABAMA DEPT OF AGRICULTURE</t>
  </si>
  <si>
    <t>AMARILLO GE</t>
  </si>
  <si>
    <t>AMARILLO GRAIN EXCHANGE</t>
  </si>
  <si>
    <t>CAIRO GI</t>
  </si>
  <si>
    <t>CAIRO GRAIN INSP</t>
  </si>
  <si>
    <t>CALIFORNIA AGRI</t>
  </si>
  <si>
    <t xml:space="preserve">CALIFORNIA AGRICULTURE INSP </t>
  </si>
  <si>
    <t>CENTRAL ILLINOIS GI</t>
  </si>
  <si>
    <t>CENTRAL ILLINOIS GRAIN INSP</t>
  </si>
  <si>
    <t>CENTRAL IOWA GI</t>
  </si>
  <si>
    <t>CENTRAL IOWA GRAIN INSP</t>
  </si>
  <si>
    <t>CHAMPAIGN-DANVILLE GI</t>
  </si>
  <si>
    <t>CHAMPAIGN-DANVILLE GRAIN INSP</t>
  </si>
  <si>
    <t>COLUMBUS GI</t>
  </si>
  <si>
    <t>COLUMBUS GRAIN INSP, INC</t>
  </si>
  <si>
    <t>D R SCHAAL AGY</t>
  </si>
  <si>
    <t>D.R. SCHAAL AGY</t>
  </si>
  <si>
    <t>DECATUR GI</t>
  </si>
  <si>
    <t>DECATUR GRAIN INSP</t>
  </si>
  <si>
    <t>DETROIT GI</t>
  </si>
  <si>
    <t>DETROIT GRAIN INSP</t>
  </si>
  <si>
    <t>EAST INDIANA GI</t>
  </si>
  <si>
    <t>EAST INDIANA GRAIN INSP</t>
  </si>
  <si>
    <t>EASTERN IOWA GI</t>
  </si>
  <si>
    <t>EASTERN IOWA GRAIN INSP</t>
  </si>
  <si>
    <t>ENID GI</t>
  </si>
  <si>
    <t>ENID GRAIN INSPECTION CO</t>
  </si>
  <si>
    <t>FARWELL GI</t>
  </si>
  <si>
    <t>FARWELL GRAIN INSP</t>
  </si>
  <si>
    <t>FARWELL SW GI</t>
  </si>
  <si>
    <t>FARWELL SOUTHWEST GRAIN INSP</t>
  </si>
  <si>
    <t>FGIS</t>
  </si>
  <si>
    <t>FRANKFORT GI</t>
  </si>
  <si>
    <t>FRANKFORT GRAIN INSP</t>
  </si>
  <si>
    <t>FREMONT GI</t>
  </si>
  <si>
    <t>FREMONT GRAIN INSP</t>
  </si>
  <si>
    <t>GEORGIA DA</t>
  </si>
  <si>
    <t>GEORGIA DEPT OF AG</t>
  </si>
  <si>
    <t>GRAIN INSPECTION INC</t>
  </si>
  <si>
    <t>GULF COUNTRY GI</t>
  </si>
  <si>
    <t>HASTINGS GI</t>
  </si>
  <si>
    <t>HASTINGS GRAIN INSP</t>
  </si>
  <si>
    <t>IDAHO GI</t>
  </si>
  <si>
    <t>IDAHO GRAIN INSP SERVICE</t>
  </si>
  <si>
    <t>INDIANAPOLIS GI</t>
  </si>
  <si>
    <t>INDIANAPOLIS GRAIN INSP</t>
  </si>
  <si>
    <t>ILLINOIS OFFICIAL GI</t>
  </si>
  <si>
    <t>ILLINOIS OFFICIAL GRAIN INSP</t>
  </si>
  <si>
    <t>JOHN R MCREA AGY</t>
  </si>
  <si>
    <t>JOHN R. McCREA AGY</t>
  </si>
  <si>
    <t>JW BARTON GI</t>
  </si>
  <si>
    <t>J.W. BARTON GRAIN INSP</t>
  </si>
  <si>
    <t>KANKAKEE GI</t>
  </si>
  <si>
    <t>KANKAKEE GRAIN INSP</t>
  </si>
  <si>
    <t>KEOKUK GI</t>
  </si>
  <si>
    <t>KEOKUK GRAIN INSP</t>
  </si>
  <si>
    <t>KANSAS GI</t>
  </si>
  <si>
    <t>KANSAS GRAIN INSP SERVICE</t>
  </si>
  <si>
    <t>LOUISIANA DA</t>
  </si>
  <si>
    <t>LOUISIANA DEPT OF AGRICULTURE</t>
  </si>
  <si>
    <t>LINCOLN INSP</t>
  </si>
  <si>
    <t>LINCOLN INSPECTION SERVICE</t>
  </si>
  <si>
    <t>LINCOLN FARWELL</t>
  </si>
  <si>
    <t>MICHIGAN GIS</t>
  </si>
  <si>
    <t>MICHIGAN GRAIN INSP SERVICE</t>
  </si>
  <si>
    <t>MID IOWA GI</t>
  </si>
  <si>
    <t>MID IOWA GRAIN INSP</t>
  </si>
  <si>
    <t>MIDSOUTH GI</t>
  </si>
  <si>
    <t>MEMPHIS GRAIN INSP</t>
  </si>
  <si>
    <t>MINOT GI</t>
  </si>
  <si>
    <t>MINOT GRAIN INSP</t>
  </si>
  <si>
    <t>MONTANA DA</t>
  </si>
  <si>
    <t>MONTANA DEPT OF AGRICULTURE</t>
  </si>
  <si>
    <t>MISSOURI DA</t>
  </si>
  <si>
    <t>MISSOURI DEPT OF AGRICULTURE</t>
  </si>
  <si>
    <t>NORTH CAROLINA DA</t>
  </si>
  <si>
    <t>NORTH CAROLINA DEPT OF AG</t>
  </si>
  <si>
    <t>NORTH DAKOTA GI</t>
  </si>
  <si>
    <t>NORTH DAKOTA GRAIN INSP</t>
  </si>
  <si>
    <t>NORTHEAST INDIANA GI</t>
  </si>
  <si>
    <t>NORTHEAST INDIANA GRAIN INSP</t>
  </si>
  <si>
    <t>NORTHERN PLAINS GI</t>
  </si>
  <si>
    <t>OHIO VALLEY GI</t>
  </si>
  <si>
    <t>OHIO VALLEY GRAIN INSP</t>
  </si>
  <si>
    <t>OMAHA GI</t>
  </si>
  <si>
    <t>OMAHA GRAIN INSP SERVICE</t>
  </si>
  <si>
    <t>PLAINVIEW GI</t>
  </si>
  <si>
    <t>PLAINVIEW GRAIN INSP</t>
  </si>
  <si>
    <t>SOUTH CAROLINA DA</t>
  </si>
  <si>
    <t>SOUTH CAROLINA DEPT OF AG</t>
  </si>
  <si>
    <t>SIOUX CITY INSP</t>
  </si>
  <si>
    <t>SIOUX CITY INSPECTION</t>
  </si>
  <si>
    <t>SPRINGFIELD GI</t>
  </si>
  <si>
    <t>SPRINGFIELD GRAIN INSP</t>
  </si>
  <si>
    <t>STATE GRAIN INSP</t>
  </si>
  <si>
    <t>TITUS GI</t>
  </si>
  <si>
    <t>TITUS GRAIN INSP</t>
  </si>
  <si>
    <t>TRI-STATE GI</t>
  </si>
  <si>
    <t>TRI-STATE GRAIN INSP</t>
  </si>
  <si>
    <t>UTAH DA</t>
  </si>
  <si>
    <t>UTAH DEPT OF AGRICULTURE</t>
  </si>
  <si>
    <t>VIRGINIA DEPT OF AG</t>
  </si>
  <si>
    <t>WISCONSIN DA</t>
  </si>
  <si>
    <t>WISCONSIN DEPT OF AGRICULTURE</t>
  </si>
  <si>
    <t>WASHINGTON DA</t>
  </si>
  <si>
    <t>WASHINGTON DEPT OF AGRICULTURE</t>
  </si>
  <si>
    <t>WYOMING DA</t>
  </si>
  <si>
    <t>WYOMING DEPT OF AGRI</t>
  </si>
  <si>
    <t>SAMPLE TRN:</t>
  </si>
  <si>
    <r>
      <t xml:space="preserve">WEIGHT TOLERANCE </t>
    </r>
    <r>
      <rPr>
        <sz val="8"/>
        <rFont val="Calibri"/>
        <family val="2"/>
      </rPr>
      <t>±</t>
    </r>
    <r>
      <rPr>
        <sz val="8"/>
        <rFont val="Arial"/>
        <family val="2"/>
      </rPr>
      <t xml:space="preserve"> 0.5</t>
    </r>
  </si>
  <si>
    <t>YES</t>
  </si>
  <si>
    <t>MOISTURE RANGE</t>
  </si>
  <si>
    <t>SCALE RANGE</t>
  </si>
  <si>
    <t>INSTRUMENT DATA</t>
  </si>
  <si>
    <t>NEW</t>
  </si>
  <si>
    <t>LEAGUE CITY</t>
  </si>
  <si>
    <t>GUAYNABO PUERTO RICO</t>
  </si>
  <si>
    <t>SCALE AVERAGE</t>
  </si>
  <si>
    <t>MOISTURE AVERAGE</t>
  </si>
  <si>
    <t>WEIGHT RECORDED ON SAMPLE BAG (0.1 g)</t>
  </si>
  <si>
    <t>SCALE WEIGHT OF SAMPLE AND BAG (0.1 g)</t>
  </si>
  <si>
    <t>FO</t>
  </si>
  <si>
    <t>AGY</t>
  </si>
  <si>
    <t>LOCN</t>
  </si>
  <si>
    <t>INIT</t>
  </si>
  <si>
    <t>RET</t>
  </si>
  <si>
    <t>REP</t>
  </si>
  <si>
    <t>MODEL</t>
  </si>
  <si>
    <t>SN</t>
  </si>
  <si>
    <t>SC AVG</t>
  </si>
  <si>
    <t>SC RNG</t>
  </si>
  <si>
    <t>TRN</t>
  </si>
  <si>
    <t>BAG WT DIFF</t>
  </si>
  <si>
    <t>MST DEV</t>
  </si>
  <si>
    <t>MST RNG</t>
  </si>
  <si>
    <t>TMP AVG</t>
  </si>
  <si>
    <t>TMP RNG</t>
  </si>
  <si>
    <t>SAM</t>
  </si>
  <si>
    <t>OPER</t>
  </si>
  <si>
    <t>SC AV P</t>
  </si>
  <si>
    <t>SC RG P</t>
  </si>
  <si>
    <t>M AV P</t>
  </si>
  <si>
    <t>MRG P</t>
  </si>
  <si>
    <t>TMP P</t>
  </si>
  <si>
    <t>TST DATE</t>
  </si>
  <si>
    <t xml:space="preserve">CALIBRATION VERSION CURRENT? :   </t>
  </si>
  <si>
    <t>DJ GAC2500-UGMA</t>
  </si>
  <si>
    <t>PERTEN AM5200-A</t>
  </si>
  <si>
    <t>TAM</t>
  </si>
  <si>
    <t>TW1</t>
  </si>
  <si>
    <t>TW2</t>
  </si>
  <si>
    <t>TW3</t>
  </si>
  <si>
    <t>TW4</t>
  </si>
  <si>
    <t>TW5</t>
  </si>
  <si>
    <t>TWAVG</t>
  </si>
  <si>
    <t>TW RNG</t>
  </si>
  <si>
    <t>DATE</t>
  </si>
  <si>
    <t>NA</t>
  </si>
  <si>
    <r>
      <t xml:space="preserve">WEIGHING ACCURACY TOLERANCE:   </t>
    </r>
    <r>
      <rPr>
        <sz val="8"/>
        <rFont val="Calibri"/>
        <family val="2"/>
      </rPr>
      <t>±</t>
    </r>
    <r>
      <rPr>
        <sz val="8"/>
        <rFont val="Arial"/>
        <family val="2"/>
      </rPr>
      <t>0.5                                   RANGE TOLERANCE:  1.0</t>
    </r>
  </si>
  <si>
    <t xml:space="preserve">          MOISTURE RANGE TOLERANCE:  0.26</t>
  </si>
  <si>
    <t xml:space="preserve">          NO TOLERANCE ON TEST WEIGHT</t>
  </si>
  <si>
    <t xml:space="preserve">          TEMPERATURE LIMIITS: 15-27C, 60-80F</t>
  </si>
  <si>
    <t>VIRGINIA DA</t>
  </si>
  <si>
    <t>MARYLAND DA</t>
  </si>
  <si>
    <t xml:space="preserve">N/A </t>
  </si>
  <si>
    <t>SEE ATTACHMENTS FOR LOCATING THE CALIBRATION VERSION</t>
  </si>
  <si>
    <t>SCALE MODEL :</t>
  </si>
  <si>
    <t>SCALE S/N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</si>
</sst>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lt;=9999999]###\-####;\(###\)\ ###\-####"/>
    <numFmt numFmtId="166" formatCode="mm/dd/yy"/>
    <numFmt numFmtId="167" formatCode="00000"/>
    <numFmt numFmtId="168" formatCode="m/d/yy;@"/>
  </numFmts>
  <fonts count="31" x14ac:knownFonts="1">
    <font>
      <sz val="10"/>
      <name val="Arial"/>
    </font>
    <font>
      <sz val="10"/>
      <name val="Arial"/>
      <family val="2"/>
    </font>
    <font>
      <b/>
      <sz val="12"/>
      <name val="Arial"/>
      <family val="2"/>
    </font>
    <font>
      <b/>
      <sz val="10"/>
      <name val="Arial"/>
      <family val="2"/>
    </font>
    <font>
      <sz val="8"/>
      <name val="Arial"/>
      <family val="2"/>
    </font>
    <font>
      <i/>
      <sz val="10"/>
      <name val="Arial"/>
      <family val="2"/>
    </font>
    <font>
      <sz val="10"/>
      <name val="Arial"/>
      <family val="2"/>
    </font>
    <font>
      <sz val="9"/>
      <name val="Arial"/>
      <family val="2"/>
    </font>
    <font>
      <b/>
      <sz val="8"/>
      <name val="Arial"/>
      <family val="2"/>
    </font>
    <font>
      <sz val="11"/>
      <name val="Arial"/>
      <family val="2"/>
    </font>
    <font>
      <b/>
      <sz val="11"/>
      <name val="Arial"/>
      <family val="2"/>
    </font>
    <font>
      <b/>
      <sz val="16"/>
      <color indexed="10"/>
      <name val="Arial"/>
      <family val="2"/>
    </font>
    <font>
      <sz val="10"/>
      <color indexed="10"/>
      <name val="Arial"/>
      <family val="2"/>
    </font>
    <font>
      <sz val="9"/>
      <name val="Arial"/>
      <family val="2"/>
    </font>
    <font>
      <b/>
      <sz val="22"/>
      <color indexed="10"/>
      <name val="Arial"/>
      <family val="2"/>
    </font>
    <font>
      <sz val="16"/>
      <color indexed="12"/>
      <name val="Arial"/>
      <family val="2"/>
    </font>
    <font>
      <sz val="10"/>
      <color indexed="8"/>
      <name val="Arial"/>
      <family val="2"/>
    </font>
    <font>
      <b/>
      <sz val="10"/>
      <name val="Arial"/>
      <family val="2"/>
    </font>
    <font>
      <b/>
      <sz val="11"/>
      <color indexed="9"/>
      <name val="Arial"/>
      <family val="2"/>
    </font>
    <font>
      <i/>
      <sz val="8"/>
      <name val="Arial"/>
      <family val="2"/>
    </font>
    <font>
      <b/>
      <sz val="9"/>
      <name val="Arial"/>
      <family val="2"/>
    </font>
    <font>
      <sz val="8"/>
      <name val="Calibri"/>
      <family val="2"/>
    </font>
    <font>
      <sz val="7.5"/>
      <name val="Arial"/>
      <family val="2"/>
    </font>
    <font>
      <sz val="9"/>
      <name val="Arial Narrow"/>
      <family val="2"/>
    </font>
    <font>
      <sz val="10"/>
      <color theme="0"/>
      <name val="Arial"/>
      <family val="2"/>
    </font>
    <font>
      <sz val="10"/>
      <color rgb="FFFF0000"/>
      <name val="Arial"/>
      <family val="2"/>
    </font>
    <font>
      <b/>
      <sz val="10"/>
      <color rgb="FFFF0000"/>
      <name val="Arial"/>
      <family val="2"/>
    </font>
    <font>
      <b/>
      <sz val="11"/>
      <color rgb="FFFF0000"/>
      <name val="Arial"/>
      <family val="2"/>
    </font>
    <font>
      <sz val="8"/>
      <color theme="0"/>
      <name val="Arial"/>
      <family val="2"/>
    </font>
    <font>
      <sz val="10"/>
      <color theme="1"/>
      <name val="Arial"/>
      <family val="2"/>
    </font>
    <font>
      <sz val="9"/>
      <color theme="1"/>
      <name val="Arial"/>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6" fillId="0" borderId="0"/>
  </cellStyleXfs>
  <cellXfs count="232">
    <xf numFmtId="0" fontId="0" fillId="0" borderId="0" xfId="0"/>
    <xf numFmtId="0" fontId="0" fillId="2" borderId="0" xfId="0" applyFill="1" applyBorder="1" applyProtection="1">
      <protection locked="0"/>
    </xf>
    <xf numFmtId="0" fontId="0" fillId="3" borderId="0" xfId="0" applyFill="1" applyProtection="1">
      <protection locked="0"/>
    </xf>
    <xf numFmtId="164" fontId="9" fillId="3" borderId="1" xfId="0" applyNumberFormat="1" applyFont="1" applyFill="1" applyBorder="1" applyAlignment="1" applyProtection="1">
      <alignment horizontal="center"/>
      <protection locked="0"/>
    </xf>
    <xf numFmtId="0" fontId="2" fillId="3" borderId="0" xfId="0" applyFont="1" applyFill="1" applyBorder="1" applyAlignment="1" applyProtection="1">
      <alignment horizontal="left" vertical="top" indent="1"/>
    </xf>
    <xf numFmtId="0" fontId="0" fillId="3" borderId="0" xfId="0" applyFill="1" applyBorder="1" applyProtection="1">
      <protection locked="0"/>
    </xf>
    <xf numFmtId="0" fontId="4" fillId="3" borderId="2" xfId="0" applyFont="1" applyFill="1" applyBorder="1" applyAlignment="1" applyProtection="1"/>
    <xf numFmtId="0" fontId="4" fillId="3" borderId="0" xfId="0" applyFont="1" applyFill="1" applyBorder="1" applyAlignment="1" applyProtection="1">
      <alignment horizontal="right" vertical="top"/>
    </xf>
    <xf numFmtId="2" fontId="0" fillId="0" borderId="0" xfId="0" applyNumberFormat="1" applyFill="1" applyBorder="1" applyProtection="1"/>
    <xf numFmtId="2" fontId="10" fillId="0" borderId="1" xfId="0" applyNumberFormat="1" applyFont="1" applyFill="1" applyBorder="1" applyAlignment="1" applyProtection="1">
      <alignment horizontal="center"/>
    </xf>
    <xf numFmtId="2" fontId="9" fillId="3" borderId="1" xfId="0" applyNumberFormat="1" applyFont="1" applyFill="1" applyBorder="1" applyAlignment="1" applyProtection="1">
      <alignment horizontal="center"/>
      <protection locked="0"/>
    </xf>
    <xf numFmtId="1" fontId="0" fillId="0" borderId="0" xfId="0" applyNumberFormat="1" applyFill="1" applyBorder="1" applyProtection="1"/>
    <xf numFmtId="2" fontId="6" fillId="0" borderId="0" xfId="0" applyNumberFormat="1" applyFont="1" applyFill="1" applyBorder="1" applyAlignment="1" applyProtection="1">
      <alignment horizontal="right"/>
    </xf>
    <xf numFmtId="2" fontId="1" fillId="0" borderId="0" xfId="0" applyNumberFormat="1" applyFont="1" applyFill="1" applyBorder="1" applyProtection="1"/>
    <xf numFmtId="0" fontId="0" fillId="4" borderId="0" xfId="0" applyFill="1" applyProtection="1"/>
    <xf numFmtId="164" fontId="9" fillId="3" borderId="3" xfId="0" applyNumberFormat="1" applyFont="1" applyFill="1" applyBorder="1" applyAlignment="1" applyProtection="1">
      <alignment horizontal="center"/>
      <protection locked="0"/>
    </xf>
    <xf numFmtId="164" fontId="9" fillId="3" borderId="4" xfId="0" applyNumberFormat="1" applyFont="1" applyFill="1" applyBorder="1" applyAlignment="1" applyProtection="1">
      <alignment horizontal="center"/>
      <protection locked="0"/>
    </xf>
    <xf numFmtId="2" fontId="10" fillId="0" borderId="0" xfId="0" applyNumberFormat="1" applyFont="1" applyFill="1" applyBorder="1" applyAlignment="1" applyProtection="1">
      <alignment horizontal="center"/>
    </xf>
    <xf numFmtId="164" fontId="9" fillId="3" borderId="5" xfId="0" applyNumberFormat="1" applyFont="1" applyFill="1" applyBorder="1" applyAlignment="1" applyProtection="1">
      <alignment horizontal="center"/>
      <protection locked="0"/>
    </xf>
    <xf numFmtId="164" fontId="9" fillId="3" borderId="3" xfId="0" applyNumberFormat="1" applyFont="1" applyFill="1" applyBorder="1" applyAlignment="1" applyProtection="1">
      <alignment horizontal="center"/>
    </xf>
    <xf numFmtId="2" fontId="9" fillId="3" borderId="0" xfId="0" applyNumberFormat="1" applyFont="1" applyFill="1" applyBorder="1" applyAlignment="1" applyProtection="1">
      <alignment horizontal="center"/>
    </xf>
    <xf numFmtId="2" fontId="9" fillId="3" borderId="6" xfId="0" applyNumberFormat="1" applyFont="1" applyFill="1" applyBorder="1" applyAlignment="1" applyProtection="1">
      <alignment horizontal="center"/>
    </xf>
    <xf numFmtId="0" fontId="4" fillId="3" borderId="1" xfId="0" applyFont="1" applyFill="1" applyBorder="1" applyProtection="1"/>
    <xf numFmtId="0" fontId="0" fillId="2" borderId="0" xfId="0" applyFill="1" applyBorder="1" applyProtection="1"/>
    <xf numFmtId="0" fontId="0" fillId="0" borderId="0" xfId="0" applyProtection="1"/>
    <xf numFmtId="0" fontId="5" fillId="0" borderId="0" xfId="0" applyFont="1" applyAlignment="1" applyProtection="1">
      <alignment horizontal="left"/>
    </xf>
    <xf numFmtId="49" fontId="0" fillId="2" borderId="0" xfId="0" applyNumberFormat="1" applyFill="1" applyBorder="1" applyAlignment="1" applyProtection="1">
      <alignment horizontal="right"/>
    </xf>
    <xf numFmtId="165" fontId="6" fillId="3" borderId="0" xfId="0" applyNumberFormat="1" applyFont="1" applyFill="1" applyBorder="1" applyAlignment="1" applyProtection="1">
      <alignment horizontal="left" shrinkToFit="1"/>
    </xf>
    <xf numFmtId="0" fontId="6" fillId="3" borderId="0" xfId="0" applyFont="1" applyFill="1" applyBorder="1" applyAlignment="1" applyProtection="1">
      <alignment horizontal="left"/>
    </xf>
    <xf numFmtId="0" fontId="3" fillId="0" borderId="0" xfId="0" applyFont="1" applyAlignment="1" applyProtection="1">
      <alignment vertical="top"/>
    </xf>
    <xf numFmtId="0" fontId="4" fillId="3" borderId="3" xfId="0" applyFont="1" applyFill="1" applyBorder="1" applyAlignment="1" applyProtection="1"/>
    <xf numFmtId="0" fontId="0" fillId="3" borderId="2" xfId="0" applyFill="1" applyBorder="1" applyAlignment="1" applyProtection="1"/>
    <xf numFmtId="0" fontId="4" fillId="3" borderId="0" xfId="0" applyFont="1" applyFill="1" applyBorder="1" applyAlignment="1" applyProtection="1"/>
    <xf numFmtId="0" fontId="0" fillId="3" borderId="0" xfId="0" applyFill="1" applyBorder="1" applyAlignment="1" applyProtection="1"/>
    <xf numFmtId="0" fontId="4" fillId="3" borderId="3" xfId="0" applyFont="1" applyFill="1" applyBorder="1" applyProtection="1"/>
    <xf numFmtId="0" fontId="7" fillId="3" borderId="0" xfId="0" applyFont="1" applyFill="1" applyBorder="1" applyAlignment="1" applyProtection="1">
      <alignment horizontal="left"/>
    </xf>
    <xf numFmtId="0" fontId="3" fillId="3" borderId="0" xfId="0" applyFont="1" applyFill="1" applyAlignment="1" applyProtection="1">
      <alignment vertical="top"/>
    </xf>
    <xf numFmtId="0" fontId="6" fillId="2" borderId="0" xfId="0" applyFont="1" applyFill="1" applyBorder="1" applyProtection="1"/>
    <xf numFmtId="0" fontId="0" fillId="3" borderId="5" xfId="0" applyFill="1" applyBorder="1" applyAlignment="1" applyProtection="1"/>
    <xf numFmtId="0" fontId="4" fillId="3" borderId="5" xfId="0" applyFont="1" applyFill="1" applyBorder="1" applyAlignment="1" applyProtection="1"/>
    <xf numFmtId="0" fontId="4" fillId="3" borderId="3" xfId="0" applyFont="1" applyFill="1" applyBorder="1" applyAlignment="1" applyProtection="1">
      <alignment horizontal="center"/>
    </xf>
    <xf numFmtId="0" fontId="4" fillId="3" borderId="1" xfId="0" applyFont="1" applyFill="1" applyBorder="1" applyAlignment="1" applyProtection="1">
      <alignment shrinkToFit="1"/>
    </xf>
    <xf numFmtId="0" fontId="8" fillId="3" borderId="1" xfId="0" applyFont="1" applyFill="1" applyBorder="1" applyProtection="1"/>
    <xf numFmtId="0" fontId="9" fillId="3" borderId="1" xfId="0" applyFont="1" applyFill="1" applyBorder="1" applyAlignment="1" applyProtection="1">
      <alignment horizontal="center"/>
    </xf>
    <xf numFmtId="49" fontId="5" fillId="2" borderId="0" xfId="0" applyNumberFormat="1" applyFont="1" applyFill="1" applyBorder="1" applyAlignment="1" applyProtection="1">
      <alignment horizontal="left"/>
    </xf>
    <xf numFmtId="49" fontId="6" fillId="2" borderId="0" xfId="0" applyNumberFormat="1" applyFont="1" applyFill="1" applyBorder="1" applyAlignment="1" applyProtection="1">
      <alignment horizontal="left"/>
    </xf>
    <xf numFmtId="0" fontId="0" fillId="0" borderId="2" xfId="0" applyBorder="1" applyProtection="1"/>
    <xf numFmtId="0" fontId="4" fillId="3" borderId="0" xfId="0" applyFont="1" applyFill="1" applyProtection="1"/>
    <xf numFmtId="0" fontId="4" fillId="3" borderId="3" xfId="0" applyFont="1" applyFill="1" applyBorder="1" applyAlignment="1" applyProtection="1">
      <alignment horizontal="left"/>
    </xf>
    <xf numFmtId="0" fontId="4" fillId="3" borderId="5" xfId="0" applyFont="1" applyFill="1" applyBorder="1" applyAlignment="1" applyProtection="1">
      <alignment horizontal="left"/>
    </xf>
    <xf numFmtId="0" fontId="4" fillId="3" borderId="5" xfId="0" applyFont="1" applyFill="1" applyBorder="1" applyProtection="1"/>
    <xf numFmtId="0" fontId="8" fillId="0" borderId="3" xfId="0" applyFont="1" applyBorder="1" applyProtection="1"/>
    <xf numFmtId="0" fontId="8" fillId="3" borderId="3" xfId="0" applyFont="1" applyFill="1" applyBorder="1" applyAlignment="1" applyProtection="1"/>
    <xf numFmtId="2" fontId="18" fillId="3" borderId="5" xfId="0" applyNumberFormat="1" applyFont="1" applyFill="1" applyBorder="1" applyAlignment="1" applyProtection="1">
      <alignment horizontal="center"/>
    </xf>
    <xf numFmtId="2" fontId="10" fillId="3" borderId="2" xfId="0" applyNumberFormat="1" applyFont="1" applyFill="1" applyBorder="1" applyAlignment="1" applyProtection="1">
      <alignment horizontal="center"/>
    </xf>
    <xf numFmtId="0" fontId="4" fillId="3" borderId="0" xfId="0" applyFont="1" applyFill="1" applyBorder="1" applyProtection="1"/>
    <xf numFmtId="0" fontId="4" fillId="3" borderId="7" xfId="0" applyFont="1" applyFill="1" applyBorder="1" applyProtection="1"/>
    <xf numFmtId="0" fontId="4" fillId="3" borderId="2" xfId="0" applyFont="1" applyFill="1" applyBorder="1" applyProtection="1"/>
    <xf numFmtId="0" fontId="0" fillId="0" borderId="5" xfId="0" applyBorder="1" applyProtection="1"/>
    <xf numFmtId="0" fontId="9" fillId="3" borderId="0" xfId="0" applyFont="1" applyFill="1" applyBorder="1" applyAlignment="1" applyProtection="1">
      <alignment horizontal="center"/>
    </xf>
    <xf numFmtId="164" fontId="9" fillId="3" borderId="8" xfId="0" applyNumberFormat="1" applyFont="1" applyFill="1" applyBorder="1" applyAlignment="1" applyProtection="1">
      <alignment horizontal="center"/>
      <protection locked="0"/>
    </xf>
    <xf numFmtId="0" fontId="4" fillId="3" borderId="1" xfId="0" applyFont="1" applyFill="1" applyBorder="1" applyAlignment="1" applyProtection="1">
      <alignment horizontal="left" shrinkToFit="1"/>
    </xf>
    <xf numFmtId="0" fontId="4" fillId="3" borderId="4" xfId="0" applyFont="1" applyFill="1" applyBorder="1" applyAlignment="1" applyProtection="1">
      <alignment horizontal="left" shrinkToFit="1"/>
    </xf>
    <xf numFmtId="0" fontId="4" fillId="3" borderId="1" xfId="0" applyFont="1" applyFill="1" applyBorder="1" applyAlignment="1" applyProtection="1">
      <alignment horizontal="center"/>
    </xf>
    <xf numFmtId="0" fontId="4" fillId="2" borderId="0" xfId="0" applyFont="1" applyFill="1" applyBorder="1" applyAlignment="1" applyProtection="1"/>
    <xf numFmtId="0" fontId="4" fillId="0" borderId="0" xfId="0" applyFont="1" applyBorder="1" applyAlignment="1" applyProtection="1"/>
    <xf numFmtId="0" fontId="1" fillId="2" borderId="0" xfId="0" applyFont="1" applyFill="1" applyBorder="1" applyAlignment="1" applyProtection="1">
      <alignment horizontal="right"/>
    </xf>
    <xf numFmtId="165" fontId="6" fillId="2" borderId="2" xfId="0" applyNumberFormat="1" applyFont="1" applyFill="1" applyBorder="1" applyAlignment="1" applyProtection="1">
      <alignment horizontal="left"/>
    </xf>
    <xf numFmtId="164" fontId="9" fillId="3" borderId="1" xfId="0" applyNumberFormat="1" applyFont="1" applyFill="1" applyBorder="1" applyAlignment="1" applyProtection="1">
      <alignment horizontal="center"/>
    </xf>
    <xf numFmtId="2" fontId="10" fillId="3" borderId="5" xfId="0" applyNumberFormat="1" applyFont="1" applyFill="1" applyBorder="1" applyAlignment="1" applyProtection="1">
      <alignment horizontal="center"/>
    </xf>
    <xf numFmtId="164" fontId="10" fillId="3" borderId="5" xfId="0" applyNumberFormat="1" applyFont="1" applyFill="1" applyBorder="1" applyAlignment="1" applyProtection="1">
      <alignment horizontal="center"/>
    </xf>
    <xf numFmtId="0" fontId="0" fillId="0" borderId="1" xfId="0" applyBorder="1" applyProtection="1"/>
    <xf numFmtId="0" fontId="20" fillId="3" borderId="4" xfId="0" applyFont="1" applyFill="1" applyBorder="1" applyAlignment="1" applyProtection="1">
      <alignment horizontal="center"/>
    </xf>
    <xf numFmtId="0" fontId="20" fillId="0" borderId="4" xfId="0" applyFont="1" applyBorder="1" applyAlignment="1" applyProtection="1">
      <alignment horizontal="center"/>
    </xf>
    <xf numFmtId="0" fontId="0" fillId="0" borderId="1" xfId="0" applyBorder="1" applyAlignment="1" applyProtection="1">
      <alignment horizontal="center"/>
    </xf>
    <xf numFmtId="0" fontId="6" fillId="0" borderId="1" xfId="0" applyFont="1" applyBorder="1" applyAlignment="1" applyProtection="1">
      <alignment horizontal="center"/>
    </xf>
    <xf numFmtId="0" fontId="4" fillId="3" borderId="0" xfId="0" applyFont="1" applyFill="1" applyBorder="1" applyAlignment="1" applyProtection="1">
      <alignment horizontal="left" shrinkToFit="1"/>
    </xf>
    <xf numFmtId="0" fontId="4" fillId="3" borderId="0" xfId="0" applyFont="1" applyFill="1" applyBorder="1" applyAlignment="1" applyProtection="1">
      <alignment horizontal="center" shrinkToFit="1"/>
    </xf>
    <xf numFmtId="0" fontId="0" fillId="0" borderId="0" xfId="0" applyBorder="1" applyProtection="1"/>
    <xf numFmtId="166" fontId="6" fillId="3" borderId="0" xfId="0" applyNumberFormat="1" applyFont="1" applyFill="1" applyBorder="1" applyAlignment="1" applyProtection="1">
      <alignment horizontal="left"/>
    </xf>
    <xf numFmtId="0" fontId="3" fillId="0" borderId="0" xfId="0" applyFont="1" applyBorder="1" applyAlignment="1" applyProtection="1">
      <alignment horizontal="center"/>
    </xf>
    <xf numFmtId="0" fontId="7" fillId="2" borderId="0" xfId="0" applyFont="1" applyFill="1" applyBorder="1" applyAlignment="1" applyProtection="1">
      <alignment horizontal="center"/>
    </xf>
    <xf numFmtId="0" fontId="7" fillId="3" borderId="0" xfId="0" applyFont="1" applyFill="1" applyBorder="1" applyAlignment="1" applyProtection="1">
      <alignment horizontal="center" vertical="top"/>
    </xf>
    <xf numFmtId="0" fontId="4" fillId="3" borderId="0" xfId="0" applyFont="1" applyFill="1" applyBorder="1" applyAlignment="1" applyProtection="1">
      <alignment vertical="top" shrinkToFit="1"/>
    </xf>
    <xf numFmtId="0" fontId="0" fillId="3" borderId="9" xfId="0" applyFill="1" applyBorder="1" applyProtection="1"/>
    <xf numFmtId="0" fontId="0" fillId="3" borderId="10" xfId="0" applyFill="1" applyBorder="1" applyProtection="1"/>
    <xf numFmtId="0" fontId="0" fillId="3" borderId="11" xfId="0" applyFill="1" applyBorder="1" applyProtection="1"/>
    <xf numFmtId="0" fontId="0" fillId="0" borderId="0" xfId="0" applyFill="1" applyBorder="1" applyProtection="1"/>
    <xf numFmtId="0" fontId="3" fillId="0" borderId="0" xfId="0" applyFont="1" applyFill="1" applyBorder="1" applyProtection="1"/>
    <xf numFmtId="0" fontId="16" fillId="0" borderId="0" xfId="0" applyFont="1" applyFill="1" applyBorder="1" applyProtection="1"/>
    <xf numFmtId="0" fontId="6" fillId="0" borderId="0" xfId="0" applyFont="1" applyFill="1" applyBorder="1" applyAlignment="1" applyProtection="1">
      <alignment horizontal="left"/>
    </xf>
    <xf numFmtId="0" fontId="11" fillId="0" borderId="0" xfId="0" applyFont="1" applyFill="1" applyBorder="1" applyAlignment="1" applyProtection="1"/>
    <xf numFmtId="0" fontId="6" fillId="0" borderId="0" xfId="0" applyFont="1" applyFill="1" applyBorder="1" applyProtection="1"/>
    <xf numFmtId="0" fontId="6" fillId="0" borderId="0" xfId="0" applyFont="1" applyFill="1" applyBorder="1" applyAlignment="1" applyProtection="1">
      <alignment horizontal="right"/>
    </xf>
    <xf numFmtId="0" fontId="12" fillId="0" borderId="0" xfId="0" applyFont="1" applyFill="1" applyBorder="1" applyAlignment="1" applyProtection="1"/>
    <xf numFmtId="0" fontId="6" fillId="0" borderId="0" xfId="0" applyFont="1" applyFill="1" applyBorder="1" applyAlignment="1" applyProtection="1">
      <alignment vertical="top"/>
    </xf>
    <xf numFmtId="0" fontId="6" fillId="0" borderId="0" xfId="0" applyFont="1" applyFill="1" applyBorder="1" applyAlignment="1" applyProtection="1">
      <alignment horizontal="right" vertical="top"/>
    </xf>
    <xf numFmtId="0" fontId="17" fillId="0" borderId="0" xfId="0" applyFont="1" applyFill="1" applyBorder="1" applyAlignment="1" applyProtection="1">
      <alignment vertical="top"/>
    </xf>
    <xf numFmtId="0" fontId="0" fillId="0" borderId="0" xfId="0" applyFill="1" applyBorder="1" applyAlignment="1" applyProtection="1">
      <alignment wrapText="1"/>
    </xf>
    <xf numFmtId="0" fontId="0" fillId="0" borderId="0" xfId="0" applyBorder="1" applyAlignment="1" applyProtection="1">
      <alignment horizontal="center"/>
    </xf>
    <xf numFmtId="0" fontId="3"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0" fillId="4" borderId="0" xfId="0" applyFill="1" applyBorder="1" applyProtection="1"/>
    <xf numFmtId="0" fontId="16" fillId="4" borderId="0" xfId="0" applyFont="1" applyFill="1" applyBorder="1" applyProtection="1"/>
    <xf numFmtId="0" fontId="16" fillId="0" borderId="0" xfId="0" applyFont="1" applyFill="1" applyProtection="1"/>
    <xf numFmtId="0" fontId="0" fillId="0" borderId="0" xfId="0" applyFill="1" applyProtection="1"/>
    <xf numFmtId="0" fontId="4" fillId="3" borderId="0" xfId="0" applyFont="1" applyFill="1" applyAlignment="1" applyProtection="1"/>
    <xf numFmtId="2" fontId="0" fillId="4" borderId="0" xfId="0" applyNumberFormat="1" applyFill="1" applyProtection="1"/>
    <xf numFmtId="2" fontId="10" fillId="3" borderId="4" xfId="0" applyNumberFormat="1" applyFont="1" applyFill="1" applyBorder="1" applyAlignment="1" applyProtection="1">
      <alignment horizontal="center"/>
    </xf>
    <xf numFmtId="164" fontId="10" fillId="3" borderId="4" xfId="0" applyNumberFormat="1" applyFont="1" applyFill="1" applyBorder="1" applyAlignment="1" applyProtection="1">
      <alignment horizontal="center"/>
    </xf>
    <xf numFmtId="164" fontId="10" fillId="3" borderId="1" xfId="0" applyNumberFormat="1" applyFont="1" applyFill="1" applyBorder="1" applyAlignment="1" applyProtection="1">
      <alignment horizontal="center"/>
    </xf>
    <xf numFmtId="0" fontId="13" fillId="3" borderId="0" xfId="0" applyFont="1" applyFill="1" applyBorder="1" applyProtection="1"/>
    <xf numFmtId="0" fontId="6" fillId="0" borderId="0" xfId="0" applyFont="1"/>
    <xf numFmtId="0" fontId="7" fillId="0" borderId="0" xfId="1" applyFont="1"/>
    <xf numFmtId="0" fontId="6" fillId="0" borderId="0" xfId="1"/>
    <xf numFmtId="49" fontId="6" fillId="0" borderId="0" xfId="1" applyNumberFormat="1"/>
    <xf numFmtId="49" fontId="6" fillId="0" borderId="0" xfId="1" applyNumberFormat="1" applyFont="1"/>
    <xf numFmtId="0" fontId="6" fillId="0" borderId="0" xfId="1" applyFont="1"/>
    <xf numFmtId="0" fontId="20" fillId="0" borderId="0" xfId="1" applyFont="1" applyAlignment="1">
      <alignment horizontal="left"/>
    </xf>
    <xf numFmtId="0" fontId="4" fillId="3" borderId="0" xfId="0" applyFont="1" applyFill="1" applyBorder="1" applyAlignment="1" applyProtection="1">
      <alignment horizontal="right"/>
    </xf>
    <xf numFmtId="0" fontId="4" fillId="0" borderId="12" xfId="0" applyFont="1" applyBorder="1" applyAlignment="1">
      <alignment horizontal="right"/>
    </xf>
    <xf numFmtId="0" fontId="4" fillId="0" borderId="0" xfId="0" applyFont="1" applyBorder="1" applyAlignment="1" applyProtection="1">
      <alignment horizontal="left"/>
    </xf>
    <xf numFmtId="0" fontId="4" fillId="0" borderId="0" xfId="0" applyFont="1" applyBorder="1" applyAlignment="1" applyProtection="1">
      <alignment horizontal="center" wrapText="1"/>
    </xf>
    <xf numFmtId="164" fontId="9" fillId="0" borderId="1" xfId="0" applyNumberFormat="1" applyFont="1" applyBorder="1" applyAlignment="1" applyProtection="1">
      <alignment horizontal="center"/>
      <protection locked="0"/>
    </xf>
    <xf numFmtId="0" fontId="3" fillId="0" borderId="0" xfId="0" applyFont="1" applyProtection="1"/>
    <xf numFmtId="0" fontId="4" fillId="4" borderId="0" xfId="0" applyFont="1" applyFill="1" applyProtection="1"/>
    <xf numFmtId="167" fontId="9" fillId="3" borderId="1" xfId="0" applyNumberFormat="1" applyFont="1" applyFill="1" applyBorder="1" applyAlignment="1" applyProtection="1">
      <alignment horizontal="center"/>
      <protection locked="0"/>
    </xf>
    <xf numFmtId="0" fontId="0" fillId="2" borderId="2" xfId="0" applyFill="1" applyBorder="1" applyProtection="1"/>
    <xf numFmtId="0" fontId="4" fillId="3" borderId="0" xfId="0" applyFont="1" applyFill="1" applyBorder="1" applyAlignment="1" applyProtection="1">
      <alignment horizontal="center"/>
    </xf>
    <xf numFmtId="0" fontId="24" fillId="4" borderId="0" xfId="0" applyFont="1" applyFill="1" applyAlignment="1" applyProtection="1">
      <alignment horizontal="center"/>
    </xf>
    <xf numFmtId="0" fontId="9" fillId="3" borderId="1" xfId="0" applyNumberFormat="1" applyFont="1" applyFill="1" applyBorder="1" applyAlignment="1" applyProtection="1">
      <alignment horizontal="center"/>
      <protection locked="0"/>
    </xf>
    <xf numFmtId="0" fontId="9" fillId="3" borderId="5" xfId="0" applyNumberFormat="1" applyFont="1" applyFill="1" applyBorder="1" applyAlignment="1" applyProtection="1">
      <alignment horizontal="center"/>
      <protection locked="0"/>
    </xf>
    <xf numFmtId="0" fontId="25" fillId="0" borderId="0" xfId="0" applyFont="1" applyFill="1" applyProtection="1"/>
    <xf numFmtId="0" fontId="9" fillId="3" borderId="3" xfId="0" applyNumberFormat="1" applyFont="1" applyFill="1" applyBorder="1" applyAlignment="1" applyProtection="1">
      <alignment horizontal="center"/>
      <protection locked="0"/>
    </xf>
    <xf numFmtId="0" fontId="0" fillId="0" borderId="0" xfId="0" applyProtection="1">
      <protection locked="0"/>
    </xf>
    <xf numFmtId="0" fontId="6" fillId="0" borderId="0" xfId="0" applyFont="1" applyProtection="1"/>
    <xf numFmtId="164" fontId="9" fillId="3" borderId="0" xfId="0" applyNumberFormat="1" applyFont="1" applyFill="1" applyBorder="1" applyAlignment="1" applyProtection="1">
      <alignment horizontal="center"/>
    </xf>
    <xf numFmtId="164" fontId="0" fillId="0" borderId="0" xfId="0" applyNumberFormat="1" applyBorder="1" applyAlignment="1" applyProtection="1">
      <alignment horizontal="center"/>
    </xf>
    <xf numFmtId="0" fontId="9" fillId="3" borderId="4" xfId="0" applyNumberFormat="1" applyFont="1" applyFill="1" applyBorder="1" applyAlignment="1" applyProtection="1">
      <alignment horizontal="center"/>
      <protection locked="0"/>
    </xf>
    <xf numFmtId="164" fontId="27" fillId="3" borderId="0" xfId="0" applyNumberFormat="1" applyFont="1" applyFill="1" applyBorder="1" applyAlignment="1" applyProtection="1">
      <alignment horizontal="center"/>
    </xf>
    <xf numFmtId="0" fontId="28" fillId="3" borderId="0" xfId="0" applyFont="1" applyFill="1" applyBorder="1" applyAlignment="1" applyProtection="1"/>
    <xf numFmtId="0" fontId="24" fillId="0" borderId="0" xfId="0" applyFont="1" applyBorder="1" applyAlignment="1"/>
    <xf numFmtId="0" fontId="0" fillId="0" borderId="7" xfId="0" applyBorder="1" applyAlignment="1" applyProtection="1">
      <alignment horizontal="right"/>
    </xf>
    <xf numFmtId="0" fontId="0" fillId="0" borderId="7" xfId="0" applyBorder="1" applyAlignment="1"/>
    <xf numFmtId="0" fontId="0" fillId="0" borderId="13" xfId="0" applyBorder="1" applyAlignment="1"/>
    <xf numFmtId="49"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0" fontId="6" fillId="0" borderId="0" xfId="0" applyFont="1" applyAlignment="1">
      <alignment horizontal="left"/>
    </xf>
    <xf numFmtId="0" fontId="6" fillId="0" borderId="1" xfId="0" applyFont="1" applyFill="1" applyBorder="1" applyAlignment="1" applyProtection="1">
      <alignment horizontal="center"/>
    </xf>
    <xf numFmtId="0" fontId="6" fillId="3" borderId="1" xfId="0" applyFont="1" applyFill="1" applyBorder="1" applyAlignment="1" applyProtection="1">
      <alignment horizontal="center"/>
    </xf>
    <xf numFmtId="0" fontId="7" fillId="0" borderId="0" xfId="0" applyFont="1" applyProtection="1"/>
    <xf numFmtId="49" fontId="2" fillId="2" borderId="0" xfId="0" applyNumberFormat="1" applyFont="1" applyFill="1" applyBorder="1" applyAlignment="1" applyProtection="1">
      <alignment horizontal="right"/>
      <protection locked="0"/>
    </xf>
    <xf numFmtId="0" fontId="2" fillId="2" borderId="0" xfId="0" applyFont="1" applyFill="1" applyBorder="1" applyAlignment="1" applyProtection="1">
      <alignment horizontal="right"/>
      <protection locked="0"/>
    </xf>
    <xf numFmtId="0" fontId="19" fillId="0" borderId="0" xfId="0" applyFont="1" applyBorder="1" applyAlignment="1" applyProtection="1"/>
    <xf numFmtId="0" fontId="4" fillId="0" borderId="0" xfId="0" applyFont="1" applyBorder="1" applyAlignment="1" applyProtection="1">
      <alignment horizontal="center"/>
    </xf>
    <xf numFmtId="0" fontId="6" fillId="2" borderId="0" xfId="0" applyFont="1" applyFill="1" applyBorder="1" applyAlignment="1" applyProtection="1">
      <alignment horizontal="center"/>
    </xf>
    <xf numFmtId="166" fontId="7" fillId="3" borderId="0" xfId="0" applyNumberFormat="1" applyFont="1" applyFill="1" applyBorder="1" applyAlignment="1" applyProtection="1">
      <alignment horizontal="left"/>
    </xf>
    <xf numFmtId="0" fontId="7" fillId="3" borderId="0" xfId="0" applyFont="1" applyFill="1" applyProtection="1"/>
    <xf numFmtId="0" fontId="0" fillId="0" borderId="0" xfId="0" applyAlignment="1">
      <alignment horizontal="center"/>
    </xf>
    <xf numFmtId="167" fontId="6" fillId="3" borderId="1" xfId="0" applyNumberFormat="1" applyFont="1" applyFill="1" applyBorder="1" applyAlignment="1" applyProtection="1">
      <alignment horizontal="center"/>
      <protection locked="0"/>
    </xf>
    <xf numFmtId="168" fontId="6" fillId="3" borderId="4" xfId="0" applyNumberFormat="1" applyFont="1" applyFill="1" applyBorder="1" applyAlignment="1" applyProtection="1">
      <alignment horizontal="center"/>
      <protection locked="0"/>
    </xf>
    <xf numFmtId="0" fontId="4" fillId="2" borderId="0" xfId="0" applyFont="1" applyFill="1" applyBorder="1" applyProtection="1"/>
    <xf numFmtId="0" fontId="4" fillId="0" borderId="0" xfId="0" applyFont="1" applyProtection="1"/>
    <xf numFmtId="0" fontId="0" fillId="0" borderId="0" xfId="0" applyFill="1" applyBorder="1" applyAlignment="1" applyProtection="1">
      <alignment horizontal="left" vertical="top" wrapText="1"/>
    </xf>
    <xf numFmtId="0" fontId="14" fillId="0" borderId="0" xfId="0" applyFont="1" applyFill="1" applyBorder="1" applyAlignment="1" applyProtection="1">
      <alignment wrapText="1"/>
    </xf>
    <xf numFmtId="0" fontId="0" fillId="0" borderId="0" xfId="0" applyFill="1" applyBorder="1" applyAlignment="1" applyProtection="1"/>
    <xf numFmtId="0" fontId="3" fillId="0" borderId="0" xfId="0" applyFont="1" applyAlignment="1">
      <alignment vertical="top" wrapText="1"/>
    </xf>
    <xf numFmtId="0" fontId="0" fillId="0" borderId="0" xfId="0" applyAlignment="1">
      <alignment vertical="top" wrapText="1"/>
    </xf>
    <xf numFmtId="0" fontId="26" fillId="0" borderId="0" xfId="0" applyFont="1" applyAlignment="1" applyProtection="1">
      <alignment vertical="top" wrapText="1"/>
    </xf>
    <xf numFmtId="0" fontId="22" fillId="3" borderId="3" xfId="0" applyFont="1" applyFill="1" applyBorder="1" applyAlignment="1" applyProtection="1"/>
    <xf numFmtId="0" fontId="22" fillId="0" borderId="2" xfId="0" applyFont="1" applyBorder="1" applyAlignment="1"/>
    <xf numFmtId="0" fontId="22" fillId="0" borderId="5" xfId="0" applyFont="1" applyBorder="1" applyAlignment="1"/>
    <xf numFmtId="0" fontId="6" fillId="3" borderId="3" xfId="0" applyFont="1" applyFill="1" applyBorder="1" applyAlignment="1" applyProtection="1">
      <protection locked="0"/>
    </xf>
    <xf numFmtId="0" fontId="0" fillId="0" borderId="5" xfId="0" applyBorder="1" applyAlignment="1" applyProtection="1">
      <protection locked="0"/>
    </xf>
    <xf numFmtId="0" fontId="22" fillId="0" borderId="3" xfId="0" applyFont="1" applyBorder="1" applyAlignment="1" applyProtection="1"/>
    <xf numFmtId="0" fontId="4" fillId="3" borderId="0" xfId="0" applyFont="1" applyFill="1" applyBorder="1" applyAlignment="1" applyProtection="1">
      <alignment vertical="top"/>
    </xf>
    <xf numFmtId="0" fontId="0" fillId="0" borderId="0" xfId="0" applyAlignment="1">
      <alignment vertical="top"/>
    </xf>
    <xf numFmtId="0" fontId="0" fillId="0" borderId="0" xfId="0" applyAlignment="1"/>
    <xf numFmtId="0" fontId="0" fillId="0" borderId="0" xfId="0" applyBorder="1" applyAlignment="1"/>
    <xf numFmtId="0" fontId="0" fillId="0" borderId="5" xfId="0" applyBorder="1" applyAlignment="1"/>
    <xf numFmtId="0" fontId="23" fillId="0" borderId="0" xfId="0" applyFont="1" applyFill="1" applyAlignment="1"/>
    <xf numFmtId="0" fontId="23" fillId="0" borderId="0" xfId="0" applyFont="1" applyFill="1" applyAlignment="1" applyProtection="1">
      <alignment vertical="top"/>
    </xf>
    <xf numFmtId="0" fontId="22" fillId="3" borderId="2" xfId="0" applyFont="1" applyFill="1" applyBorder="1" applyAlignment="1" applyProtection="1"/>
    <xf numFmtId="0" fontId="22" fillId="3" borderId="5" xfId="0" applyFont="1" applyFill="1" applyBorder="1" applyAlignment="1" applyProtection="1"/>
    <xf numFmtId="49" fontId="6" fillId="2" borderId="14" xfId="0" applyNumberFormat="1" applyFont="1" applyFill="1" applyBorder="1" applyAlignment="1" applyProtection="1">
      <protection locked="0"/>
    </xf>
    <xf numFmtId="165" fontId="6" fillId="2" borderId="2" xfId="0" applyNumberFormat="1" applyFont="1" applyFill="1" applyBorder="1" applyAlignment="1" applyProtection="1">
      <protection locked="0"/>
    </xf>
    <xf numFmtId="49" fontId="6" fillId="2" borderId="2" xfId="0" applyNumberFormat="1" applyFont="1" applyFill="1" applyBorder="1" applyAlignment="1" applyProtection="1">
      <protection locked="0"/>
    </xf>
    <xf numFmtId="0" fontId="6" fillId="0" borderId="2" xfId="0" applyFont="1" applyBorder="1" applyAlignment="1" applyProtection="1">
      <protection locked="0"/>
    </xf>
    <xf numFmtId="0" fontId="6" fillId="0" borderId="14" xfId="0" applyFont="1" applyBorder="1" applyAlignment="1" applyProtection="1">
      <protection locked="0"/>
    </xf>
    <xf numFmtId="0" fontId="0" fillId="0" borderId="14" xfId="0" applyBorder="1" applyAlignment="1" applyProtection="1">
      <protection locked="0"/>
    </xf>
    <xf numFmtId="0" fontId="9" fillId="0" borderId="3" xfId="0" applyFont="1" applyBorder="1" applyAlignment="1" applyProtection="1">
      <protection locked="0"/>
    </xf>
    <xf numFmtId="0" fontId="9" fillId="3" borderId="3" xfId="0" applyNumberFormat="1" applyFont="1" applyFill="1" applyBorder="1" applyAlignment="1" applyProtection="1">
      <protection locked="0"/>
    </xf>
    <xf numFmtId="0" fontId="0" fillId="0" borderId="5" xfId="0" applyNumberFormat="1" applyBorder="1" applyAlignment="1" applyProtection="1">
      <protection locked="0"/>
    </xf>
    <xf numFmtId="164" fontId="9" fillId="3" borderId="3" xfId="0" applyNumberFormat="1" applyFont="1" applyFill="1" applyBorder="1" applyAlignment="1" applyProtection="1"/>
    <xf numFmtId="164" fontId="9" fillId="3" borderId="5" xfId="0" applyNumberFormat="1" applyFont="1" applyFill="1" applyBorder="1" applyAlignment="1" applyProtection="1"/>
    <xf numFmtId="0" fontId="0" fillId="0" borderId="3" xfId="0" applyBorder="1" applyAlignment="1" applyProtection="1">
      <protection locked="0"/>
    </xf>
    <xf numFmtId="0" fontId="0" fillId="0" borderId="2" xfId="0" applyBorder="1" applyAlignment="1" applyProtection="1">
      <protection locked="0"/>
    </xf>
    <xf numFmtId="164" fontId="9" fillId="3" borderId="3" xfId="0" applyNumberFormat="1" applyFont="1" applyFill="1" applyBorder="1" applyAlignment="1" applyProtection="1">
      <protection locked="0"/>
    </xf>
    <xf numFmtId="164" fontId="0" fillId="0" borderId="5" xfId="0" applyNumberFormat="1" applyBorder="1" applyAlignment="1" applyProtection="1">
      <protection locked="0"/>
    </xf>
    <xf numFmtId="0" fontId="9" fillId="3" borderId="0" xfId="0" applyFont="1" applyFill="1" applyBorder="1" applyAlignment="1" applyProtection="1"/>
    <xf numFmtId="0" fontId="0" fillId="0" borderId="12" xfId="0" applyBorder="1" applyAlignment="1"/>
    <xf numFmtId="0" fontId="3" fillId="0" borderId="2" xfId="0" applyFont="1" applyBorder="1" applyAlignment="1" applyProtection="1"/>
    <xf numFmtId="0" fontId="4" fillId="0" borderId="12" xfId="0" applyFont="1" applyBorder="1" applyAlignment="1"/>
    <xf numFmtId="0" fontId="4" fillId="3" borderId="12" xfId="0" applyFont="1" applyFill="1" applyBorder="1" applyAlignment="1" applyProtection="1"/>
    <xf numFmtId="0" fontId="7" fillId="3" borderId="19" xfId="0" applyFont="1" applyFill="1" applyBorder="1" applyAlignment="1" applyProtection="1">
      <alignment vertical="top"/>
      <protection locked="0"/>
    </xf>
    <xf numFmtId="0" fontId="7" fillId="3" borderId="20" xfId="0" applyFont="1" applyFill="1" applyBorder="1" applyAlignment="1" applyProtection="1">
      <alignment vertical="top"/>
      <protection locked="0"/>
    </xf>
    <xf numFmtId="0" fontId="13" fillId="0" borderId="20" xfId="0" applyFont="1" applyBorder="1" applyAlignment="1" applyProtection="1">
      <protection locked="0"/>
    </xf>
    <xf numFmtId="0" fontId="13" fillId="0" borderId="21" xfId="0" applyFont="1" applyBorder="1" applyAlignment="1" applyProtection="1">
      <protection locked="0"/>
    </xf>
    <xf numFmtId="0" fontId="13" fillId="3" borderId="3" xfId="0" applyFont="1" applyFill="1" applyBorder="1" applyAlignment="1" applyProtection="1">
      <alignment vertical="top"/>
      <protection locked="0"/>
    </xf>
    <xf numFmtId="0" fontId="13" fillId="3" borderId="2" xfId="0" applyFont="1" applyFill="1" applyBorder="1" applyAlignment="1" applyProtection="1">
      <alignment vertical="top"/>
      <protection locked="0"/>
    </xf>
    <xf numFmtId="0" fontId="13" fillId="0" borderId="2" xfId="0" applyFont="1" applyBorder="1" applyAlignment="1" applyProtection="1">
      <protection locked="0"/>
    </xf>
    <xf numFmtId="0" fontId="13" fillId="0" borderId="18" xfId="0" applyFont="1" applyBorder="1" applyAlignment="1" applyProtection="1">
      <protection locked="0"/>
    </xf>
    <xf numFmtId="0" fontId="13" fillId="3" borderId="15" xfId="0" applyFont="1" applyFill="1" applyBorder="1" applyAlignment="1" applyProtection="1">
      <alignment vertical="top"/>
      <protection locked="0"/>
    </xf>
    <xf numFmtId="0" fontId="13" fillId="3" borderId="16" xfId="0" applyFont="1" applyFill="1" applyBorder="1" applyAlignment="1" applyProtection="1">
      <alignment vertical="top"/>
      <protection locked="0"/>
    </xf>
    <xf numFmtId="0" fontId="13" fillId="0" borderId="16" xfId="0" applyFont="1" applyBorder="1" applyAlignment="1" applyProtection="1">
      <protection locked="0"/>
    </xf>
    <xf numFmtId="0" fontId="13" fillId="0" borderId="17" xfId="0" applyFont="1" applyBorder="1" applyAlignment="1" applyProtection="1">
      <protection locked="0"/>
    </xf>
    <xf numFmtId="0" fontId="0" fillId="0" borderId="3" xfId="0" applyBorder="1" applyAlignment="1" applyProtection="1">
      <alignment wrapText="1"/>
      <protection locked="0"/>
    </xf>
    <xf numFmtId="0" fontId="0" fillId="0" borderId="2" xfId="0" applyBorder="1" applyAlignment="1" applyProtection="1">
      <alignment wrapText="1"/>
      <protection locked="0"/>
    </xf>
    <xf numFmtId="0" fontId="0" fillId="0" borderId="5" xfId="0" applyBorder="1" applyAlignment="1" applyProtection="1">
      <alignment wrapText="1"/>
      <protection locked="0"/>
    </xf>
    <xf numFmtId="0" fontId="1" fillId="3" borderId="2" xfId="0" applyFont="1" applyFill="1" applyBorder="1" applyAlignment="1" applyProtection="1"/>
    <xf numFmtId="0" fontId="0" fillId="0" borderId="2" xfId="0" applyBorder="1" applyAlignment="1">
      <alignment wrapText="1"/>
    </xf>
    <xf numFmtId="2" fontId="9" fillId="3" borderId="3" xfId="0" applyNumberFormat="1" applyFont="1" applyFill="1" applyBorder="1" applyAlignment="1" applyProtection="1">
      <protection locked="0"/>
    </xf>
    <xf numFmtId="0" fontId="8" fillId="3" borderId="0" xfId="0" applyFont="1" applyFill="1" applyBorder="1" applyAlignment="1" applyProtection="1">
      <alignment vertical="top"/>
    </xf>
    <xf numFmtId="0" fontId="8" fillId="3" borderId="2" xfId="0" applyFont="1" applyFill="1" applyBorder="1" applyAlignment="1" applyProtection="1"/>
    <xf numFmtId="0" fontId="3" fillId="0" borderId="0" xfId="0" applyFont="1" applyFill="1" applyProtection="1"/>
    <xf numFmtId="0" fontId="3" fillId="3" borderId="0" xfId="0" applyFont="1" applyFill="1" applyProtection="1"/>
    <xf numFmtId="0" fontId="30" fillId="0" borderId="0" xfId="0" applyFont="1" applyFill="1" applyAlignment="1" applyProtection="1">
      <alignment horizontal="center"/>
    </xf>
    <xf numFmtId="0" fontId="29" fillId="4" borderId="0" xfId="0" applyFont="1" applyFill="1" applyAlignment="1" applyProtection="1">
      <alignment horizontal="center"/>
    </xf>
    <xf numFmtId="0" fontId="29" fillId="4" borderId="0" xfId="0" applyFont="1" applyFill="1" applyBorder="1" applyAlignment="1">
      <alignment horizontal="center"/>
    </xf>
    <xf numFmtId="0" fontId="29" fillId="4" borderId="0" xfId="0" applyNumberFormat="1" applyFont="1" applyFill="1" applyBorder="1" applyAlignment="1" applyProtection="1">
      <alignment horizontal="center"/>
    </xf>
    <xf numFmtId="0" fontId="29" fillId="4" borderId="0" xfId="0" applyFont="1" applyFill="1" applyBorder="1" applyProtection="1"/>
  </cellXfs>
  <cellStyles count="2">
    <cellStyle name="Normal" xfId="0" builtinId="0"/>
    <cellStyle name="Normal 2" xfId="1" xr:uid="{00000000-0005-0000-0000-000001000000}"/>
  </cellStyles>
  <dxfs count="2">
    <dxf>
      <font>
        <condense val="0"/>
        <extend val="0"/>
        <color rgb="FF9C0006"/>
      </font>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962025</xdr:colOff>
      <xdr:row>5</xdr:row>
      <xdr:rowOff>104775</xdr:rowOff>
    </xdr:to>
    <xdr:pic>
      <xdr:nvPicPr>
        <xdr:cNvPr id="12137" name="LG" descr="usda logo&#10;" title="usda logo">
          <a:extLst>
            <a:ext uri="{FF2B5EF4-FFF2-40B4-BE49-F238E27FC236}">
              <a16:creationId xmlns:a16="http://schemas.microsoft.com/office/drawing/2014/main" id="{00000000-0008-0000-0000-0000692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42875"/>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38100</xdr:rowOff>
    </xdr:from>
    <xdr:to>
      <xdr:col>7</xdr:col>
      <xdr:colOff>441954</xdr:colOff>
      <xdr:row>5</xdr:row>
      <xdr:rowOff>76200</xdr:rowOff>
    </xdr:to>
    <xdr:sp macro="" textlink="">
      <xdr:nvSpPr>
        <xdr:cNvPr id="1026" name="LT">
          <a:extLst>
            <a:ext uri="{FF2B5EF4-FFF2-40B4-BE49-F238E27FC236}">
              <a16:creationId xmlns:a16="http://schemas.microsoft.com/office/drawing/2014/main" id="{00000000-0008-0000-0000-000002040000}"/>
            </a:ext>
          </a:extLst>
        </xdr:cNvPr>
        <xdr:cNvSpPr txBox="1">
          <a:spLocks noChangeArrowheads="1"/>
        </xdr:cNvSpPr>
      </xdr:nvSpPr>
      <xdr:spPr bwMode="auto">
        <a:xfrm>
          <a:off x="1085850" y="38100"/>
          <a:ext cx="4038600" cy="790575"/>
        </a:xfrm>
        <a:prstGeom prst="rect">
          <a:avLst/>
        </a:prstGeom>
        <a:solidFill>
          <a:srgbClr val="FFFFFF"/>
        </a:solidFill>
        <a:ln w="1">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U.S. DEPARTMENT OF AGRICULTURE</a:t>
          </a:r>
          <a:endParaRPr lang="en-US" sz="1000" b="1" i="0" strike="noStrike">
            <a:solidFill>
              <a:srgbClr val="000000"/>
            </a:solidFill>
            <a:latin typeface="Arial"/>
            <a:cs typeface="Arial"/>
          </a:endParaRPr>
        </a:p>
        <a:p>
          <a:pPr algn="ctr" rtl="0">
            <a:defRPr sz="1000"/>
          </a:pPr>
          <a:r>
            <a:rPr lang="en-US" sz="1000" b="1" i="0" strike="noStrike">
              <a:solidFill>
                <a:srgbClr val="000000"/>
              </a:solidFill>
              <a:latin typeface="Arial"/>
              <a:cs typeface="Arial"/>
            </a:rPr>
            <a:t>Agricultural Marketing Service</a:t>
          </a:r>
          <a:br>
            <a:rPr lang="en-US" sz="1000" b="1" i="0" strike="noStrike">
              <a:solidFill>
                <a:srgbClr val="000000"/>
              </a:solidFill>
              <a:latin typeface="Arial"/>
              <a:cs typeface="Arial"/>
            </a:rPr>
          </a:br>
          <a:r>
            <a:rPr lang="en-US" sz="1000" b="1" i="0" strike="noStrike">
              <a:solidFill>
                <a:srgbClr val="000000"/>
              </a:solidFill>
              <a:latin typeface="Arial"/>
              <a:cs typeface="Arial"/>
            </a:rPr>
            <a:t>Federal Grain Inspection Service</a:t>
          </a:r>
        </a:p>
        <a:p>
          <a:pPr algn="ctr" rtl="0">
            <a:defRPr sz="1000"/>
          </a:pPr>
          <a:r>
            <a:rPr lang="en-US" sz="1400" b="1" i="0" strike="noStrike">
              <a:solidFill>
                <a:srgbClr val="000000"/>
              </a:solidFill>
              <a:latin typeface="Arial"/>
              <a:cs typeface="Arial"/>
            </a:rPr>
            <a:t>UGMA Moisture Meter Test</a:t>
          </a:r>
          <a:endParaRPr lang="en-US" sz="1000" b="1" i="0" strike="noStrike">
            <a:solidFill>
              <a:srgbClr val="000000"/>
            </a:solidFill>
            <a:latin typeface="Arial"/>
            <a:cs typeface="Arial"/>
          </a:endParaRPr>
        </a:p>
        <a:p>
          <a:pPr algn="ctr" rtl="0">
            <a:defRPr sz="1000"/>
          </a:pPr>
          <a:endParaRPr lang="en-US" sz="1000" b="1" i="0" strike="noStrike">
            <a:solidFill>
              <a:srgbClr val="000000"/>
            </a:solidFill>
            <a:latin typeface="Arial"/>
            <a:cs typeface="Arial"/>
          </a:endParaRPr>
        </a:p>
      </xdr:txBody>
    </xdr:sp>
    <xdr:clientData/>
  </xdr:twoCellAnchor>
  <xdr:twoCellAnchor>
    <xdr:from>
      <xdr:col>0</xdr:col>
      <xdr:colOff>104775</xdr:colOff>
      <xdr:row>5</xdr:row>
      <xdr:rowOff>161925</xdr:rowOff>
    </xdr:from>
    <xdr:to>
      <xdr:col>6</xdr:col>
      <xdr:colOff>485775</xdr:colOff>
      <xdr:row>11</xdr:row>
      <xdr:rowOff>57150</xdr:rowOff>
    </xdr:to>
    <xdr:sp macro="" textlink="">
      <xdr:nvSpPr>
        <xdr:cNvPr id="12139" name="INVB1" descr="Decorative box" title="Decorative box">
          <a:extLst>
            <a:ext uri="{FF2B5EF4-FFF2-40B4-BE49-F238E27FC236}">
              <a16:creationId xmlns:a16="http://schemas.microsoft.com/office/drawing/2014/main" id="{00000000-0008-0000-0000-00006B2F0000}"/>
            </a:ext>
          </a:extLst>
        </xdr:cNvPr>
        <xdr:cNvSpPr>
          <a:spLocks noChangeArrowheads="1"/>
        </xdr:cNvSpPr>
      </xdr:nvSpPr>
      <xdr:spPr bwMode="auto">
        <a:xfrm>
          <a:off x="104775" y="914400"/>
          <a:ext cx="4781550" cy="126682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57</xdr:row>
      <xdr:rowOff>38100</xdr:rowOff>
    </xdr:from>
    <xdr:to>
      <xdr:col>8</xdr:col>
      <xdr:colOff>935321</xdr:colOff>
      <xdr:row>60</xdr:row>
      <xdr:rowOff>123825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0" y="10248900"/>
          <a:ext cx="6562725"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700" b="0" i="0" strike="noStrike">
              <a:solidFill>
                <a:srgbClr val="000000"/>
              </a:solidFill>
              <a:latin typeface="Arial"/>
              <a:cs typeface="Arial"/>
            </a:rPr>
            <a:t>Public reporting burden for this collection of information is estimated to average 0.083 hours per response and 0.001 hours of record keeping,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Department of Agriculture, OIRM, AG Box 7630, Washington, D.C.  20250; and to the Office of Information and Regulatory Affairs, Office of Management and Budget, Washington, D.C.</a:t>
          </a:r>
        </a:p>
      </xdr:txBody>
    </xdr:sp>
    <xdr:clientData/>
  </xdr:twoCellAnchor>
  <xdr:twoCellAnchor>
    <xdr:from>
      <xdr:col>3</xdr:col>
      <xdr:colOff>85725</xdr:colOff>
      <xdr:row>51</xdr:row>
      <xdr:rowOff>0</xdr:rowOff>
    </xdr:from>
    <xdr:to>
      <xdr:col>3</xdr:col>
      <xdr:colOff>257175</xdr:colOff>
      <xdr:row>51</xdr:row>
      <xdr:rowOff>161925</xdr:rowOff>
    </xdr:to>
    <xdr:sp macro="" textlink="">
      <xdr:nvSpPr>
        <xdr:cNvPr id="12141" name="Rectangle 20" descr="check box&#10;" title="check box">
          <a:extLst>
            <a:ext uri="{FF2B5EF4-FFF2-40B4-BE49-F238E27FC236}">
              <a16:creationId xmlns:a16="http://schemas.microsoft.com/office/drawing/2014/main" id="{00000000-0008-0000-0000-00006D2F0000}"/>
            </a:ext>
          </a:extLst>
        </xdr:cNvPr>
        <xdr:cNvSpPr>
          <a:spLocks noChangeArrowheads="1"/>
        </xdr:cNvSpPr>
      </xdr:nvSpPr>
      <xdr:spPr bwMode="auto">
        <a:xfrm>
          <a:off x="2657475" y="9467850"/>
          <a:ext cx="17145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7</xdr:row>
      <xdr:rowOff>28575</xdr:rowOff>
    </xdr:from>
    <xdr:to>
      <xdr:col>8</xdr:col>
      <xdr:colOff>0</xdr:colOff>
      <xdr:row>7</xdr:row>
      <xdr:rowOff>180975</xdr:rowOff>
    </xdr:to>
    <xdr:sp macro="" textlink="">
      <xdr:nvSpPr>
        <xdr:cNvPr id="12142" name="Rectangle 26" descr="Decorative box" title="Decorative box">
          <a:extLst>
            <a:ext uri="{FF2B5EF4-FFF2-40B4-BE49-F238E27FC236}">
              <a16:creationId xmlns:a16="http://schemas.microsoft.com/office/drawing/2014/main" id="{00000000-0008-0000-0000-00006E2F0000}"/>
            </a:ext>
          </a:extLst>
        </xdr:cNvPr>
        <xdr:cNvSpPr>
          <a:spLocks noChangeArrowheads="1"/>
        </xdr:cNvSpPr>
      </xdr:nvSpPr>
      <xdr:spPr bwMode="auto">
        <a:xfrm>
          <a:off x="6029325" y="12382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9</xdr:row>
      <xdr:rowOff>28575</xdr:rowOff>
    </xdr:from>
    <xdr:to>
      <xdr:col>8</xdr:col>
      <xdr:colOff>0</xdr:colOff>
      <xdr:row>9</xdr:row>
      <xdr:rowOff>180975</xdr:rowOff>
    </xdr:to>
    <xdr:sp macro="" textlink="">
      <xdr:nvSpPr>
        <xdr:cNvPr id="12143" name="Rectangle 27" descr="Decorative box" title="Decorative box">
          <a:extLst>
            <a:ext uri="{FF2B5EF4-FFF2-40B4-BE49-F238E27FC236}">
              <a16:creationId xmlns:a16="http://schemas.microsoft.com/office/drawing/2014/main" id="{00000000-0008-0000-0000-00006F2F0000}"/>
            </a:ext>
          </a:extLst>
        </xdr:cNvPr>
        <xdr:cNvSpPr>
          <a:spLocks noChangeArrowheads="1"/>
        </xdr:cNvSpPr>
      </xdr:nvSpPr>
      <xdr:spPr bwMode="auto">
        <a:xfrm>
          <a:off x="6029325" y="16954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10</xdr:row>
      <xdr:rowOff>28575</xdr:rowOff>
    </xdr:from>
    <xdr:to>
      <xdr:col>8</xdr:col>
      <xdr:colOff>0</xdr:colOff>
      <xdr:row>10</xdr:row>
      <xdr:rowOff>180975</xdr:rowOff>
    </xdr:to>
    <xdr:sp macro="" textlink="">
      <xdr:nvSpPr>
        <xdr:cNvPr id="12144" name="Rectangle 27" descr="Decorative box" title="Decorative box">
          <a:extLst>
            <a:ext uri="{FF2B5EF4-FFF2-40B4-BE49-F238E27FC236}">
              <a16:creationId xmlns:a16="http://schemas.microsoft.com/office/drawing/2014/main" id="{00000000-0008-0000-0000-0000702F0000}"/>
            </a:ext>
          </a:extLst>
        </xdr:cNvPr>
        <xdr:cNvSpPr>
          <a:spLocks noChangeArrowheads="1"/>
        </xdr:cNvSpPr>
      </xdr:nvSpPr>
      <xdr:spPr bwMode="auto">
        <a:xfrm>
          <a:off x="6029325" y="19240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11</xdr:row>
      <xdr:rowOff>28575</xdr:rowOff>
    </xdr:from>
    <xdr:to>
      <xdr:col>8</xdr:col>
      <xdr:colOff>0</xdr:colOff>
      <xdr:row>11</xdr:row>
      <xdr:rowOff>180975</xdr:rowOff>
    </xdr:to>
    <xdr:sp macro="" textlink="">
      <xdr:nvSpPr>
        <xdr:cNvPr id="12145" name="Rectangle 27" descr="Decorative box" title="Decorative box">
          <a:extLst>
            <a:ext uri="{FF2B5EF4-FFF2-40B4-BE49-F238E27FC236}">
              <a16:creationId xmlns:a16="http://schemas.microsoft.com/office/drawing/2014/main" id="{00000000-0008-0000-0000-0000712F0000}"/>
            </a:ext>
          </a:extLst>
        </xdr:cNvPr>
        <xdr:cNvSpPr>
          <a:spLocks noChangeArrowheads="1"/>
        </xdr:cNvSpPr>
      </xdr:nvSpPr>
      <xdr:spPr bwMode="auto">
        <a:xfrm>
          <a:off x="6029325" y="21526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762000</xdr:colOff>
      <xdr:row>6</xdr:row>
      <xdr:rowOff>38100</xdr:rowOff>
    </xdr:from>
    <xdr:to>
      <xdr:col>8</xdr:col>
      <xdr:colOff>9525</xdr:colOff>
      <xdr:row>6</xdr:row>
      <xdr:rowOff>190500</xdr:rowOff>
    </xdr:to>
    <xdr:sp macro="" textlink="">
      <xdr:nvSpPr>
        <xdr:cNvPr id="12146" name="Rectangle 26" descr="Decorative box" title="Decorative box">
          <a:extLst>
            <a:ext uri="{FF2B5EF4-FFF2-40B4-BE49-F238E27FC236}">
              <a16:creationId xmlns:a16="http://schemas.microsoft.com/office/drawing/2014/main" id="{00000000-0008-0000-0000-0000722F0000}"/>
            </a:ext>
          </a:extLst>
        </xdr:cNvPr>
        <xdr:cNvSpPr>
          <a:spLocks noChangeArrowheads="1"/>
        </xdr:cNvSpPr>
      </xdr:nvSpPr>
      <xdr:spPr bwMode="auto">
        <a:xfrm>
          <a:off x="6038850" y="1019175"/>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742950</xdr:colOff>
      <xdr:row>13</xdr:row>
      <xdr:rowOff>152401</xdr:rowOff>
    </xdr:from>
    <xdr:to>
      <xdr:col>9</xdr:col>
      <xdr:colOff>0</xdr:colOff>
      <xdr:row>15</xdr:row>
      <xdr:rowOff>1</xdr:rowOff>
    </xdr:to>
    <xdr:sp macro="" textlink="">
      <xdr:nvSpPr>
        <xdr:cNvPr id="2" name="TextBox 1">
          <a:extLst>
            <a:ext uri="{FF2B5EF4-FFF2-40B4-BE49-F238E27FC236}">
              <a16:creationId xmlns:a16="http://schemas.microsoft.com/office/drawing/2014/main" id="{9C64D61A-FCE7-4594-A24A-EA897E462625}"/>
            </a:ext>
          </a:extLst>
        </xdr:cNvPr>
        <xdr:cNvSpPr txBox="1"/>
      </xdr:nvSpPr>
      <xdr:spPr>
        <a:xfrm>
          <a:off x="3314700" y="2733676"/>
          <a:ext cx="3800475" cy="438150"/>
        </a:xfrm>
        <a:prstGeom prst="rect">
          <a:avLst/>
        </a:prstGeom>
        <a:solidFill>
          <a:schemeClr val="lt1"/>
        </a:solidFill>
        <a:ln w="9525" cmpd="sng">
          <a:solidFill>
            <a:schemeClr val="tx1"/>
          </a:solidFill>
          <a:extLst>
            <a:ext uri="{C807C97D-BFC1-408E-A445-0C87EB9F89A2}">
              <ask:lineSketchStyleProp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CURRENT:</a:t>
          </a:r>
          <a:r>
            <a:rPr lang="en-US" sz="1050" baseline="0"/>
            <a:t> DJ GAC2500-UGMA, DJ GAC2700-UGMA, and PERTEN AM5200-A    9180 61 08-01-2024</a:t>
          </a:r>
          <a:endParaRPr lang="en-US" sz="1050"/>
        </a:p>
      </xdr:txBody>
    </xdr:sp>
    <xdr:clientData/>
  </xdr:twoCellAnchor>
  <xdr:twoCellAnchor>
    <xdr:from>
      <xdr:col>7</xdr:col>
      <xdr:colOff>9525</xdr:colOff>
      <xdr:row>14</xdr:row>
      <xdr:rowOff>352425</xdr:rowOff>
    </xdr:from>
    <xdr:to>
      <xdr:col>9</xdr:col>
      <xdr:colOff>0</xdr:colOff>
      <xdr:row>16</xdr:row>
      <xdr:rowOff>9525</xdr:rowOff>
    </xdr:to>
    <xdr:sp macro="" textlink="">
      <xdr:nvSpPr>
        <xdr:cNvPr id="4" name="TextBox 3" descr="FIELD">
          <a:extLst>
            <a:ext uri="{FF2B5EF4-FFF2-40B4-BE49-F238E27FC236}">
              <a16:creationId xmlns:a16="http://schemas.microsoft.com/office/drawing/2014/main" id="{962F4C2F-433D-49BB-A764-1B457C594DD9}"/>
            </a:ext>
          </a:extLst>
        </xdr:cNvPr>
        <xdr:cNvSpPr txBox="1"/>
      </xdr:nvSpPr>
      <xdr:spPr>
        <a:xfrm>
          <a:off x="5286375" y="3162300"/>
          <a:ext cx="182880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7</xdr:col>
      <xdr:colOff>9525</xdr:colOff>
      <xdr:row>15</xdr:row>
      <xdr:rowOff>219075</xdr:rowOff>
    </xdr:from>
    <xdr:to>
      <xdr:col>8</xdr:col>
      <xdr:colOff>952500</xdr:colOff>
      <xdr:row>17</xdr:row>
      <xdr:rowOff>0</xdr:rowOff>
    </xdr:to>
    <xdr:sp macro="" textlink="">
      <xdr:nvSpPr>
        <xdr:cNvPr id="6" name="TextBox 5" descr="FIELD">
          <a:extLst>
            <a:ext uri="{FF2B5EF4-FFF2-40B4-BE49-F238E27FC236}">
              <a16:creationId xmlns:a16="http://schemas.microsoft.com/office/drawing/2014/main" id="{B9DAB445-7802-44CD-89CF-C428A52E64E1}"/>
            </a:ext>
          </a:extLst>
        </xdr:cNvPr>
        <xdr:cNvSpPr txBox="1"/>
      </xdr:nvSpPr>
      <xdr:spPr>
        <a:xfrm>
          <a:off x="5286375" y="3390900"/>
          <a:ext cx="18192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9525</xdr:colOff>
      <xdr:row>15</xdr:row>
      <xdr:rowOff>0</xdr:rowOff>
    </xdr:from>
    <xdr:to>
      <xdr:col>5</xdr:col>
      <xdr:colOff>0</xdr:colOff>
      <xdr:row>15</xdr:row>
      <xdr:rowOff>219075</xdr:rowOff>
    </xdr:to>
    <xdr:sp macro="" textlink="">
      <xdr:nvSpPr>
        <xdr:cNvPr id="12" name="TextBox 11" descr="FIELD">
          <a:extLst>
            <a:ext uri="{FF2B5EF4-FFF2-40B4-BE49-F238E27FC236}">
              <a16:creationId xmlns:a16="http://schemas.microsoft.com/office/drawing/2014/main" id="{3769103E-B28A-4C0D-880E-9441ABDB15D0}"/>
            </a:ext>
          </a:extLst>
        </xdr:cNvPr>
        <xdr:cNvSpPr txBox="1"/>
      </xdr:nvSpPr>
      <xdr:spPr>
        <a:xfrm>
          <a:off x="1533525" y="3171825"/>
          <a:ext cx="2000250" cy="219075"/>
        </a:xfrm>
        <a:prstGeom prst="rect">
          <a:avLst/>
        </a:prstGeom>
        <a:solidFill>
          <a:schemeClr val="lt1"/>
        </a:solidFill>
        <a:ln w="9525" cmpd="sng">
          <a:solidFill>
            <a:schemeClr val="tx1"/>
          </a:solidFill>
          <a:extLst>
            <a:ext uri="{C807C97D-BFC1-408E-A445-0C87EB9F89A2}">
              <ask:lineSketchStyleProp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xdr:txBody>
    </xdr:sp>
    <xdr:clientData/>
  </xdr:twoCellAnchor>
  <xdr:twoCellAnchor>
    <xdr:from>
      <xdr:col>0</xdr:col>
      <xdr:colOff>1514475</xdr:colOff>
      <xdr:row>15</xdr:row>
      <xdr:rowOff>219075</xdr:rowOff>
    </xdr:from>
    <xdr:to>
      <xdr:col>5</xdr:col>
      <xdr:colOff>0</xdr:colOff>
      <xdr:row>17</xdr:row>
      <xdr:rowOff>9525</xdr:rowOff>
    </xdr:to>
    <xdr:sp macro="" textlink="">
      <xdr:nvSpPr>
        <xdr:cNvPr id="13" name="TextBox 12" descr="FIELD">
          <a:extLst>
            <a:ext uri="{FF2B5EF4-FFF2-40B4-BE49-F238E27FC236}">
              <a16:creationId xmlns:a16="http://schemas.microsoft.com/office/drawing/2014/main" id="{FB38201B-676F-4E1F-B41C-F9EE288A9196}"/>
            </a:ext>
          </a:extLst>
        </xdr:cNvPr>
        <xdr:cNvSpPr txBox="1"/>
      </xdr:nvSpPr>
      <xdr:spPr>
        <a:xfrm>
          <a:off x="1514475" y="3390900"/>
          <a:ext cx="201930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19050</xdr:colOff>
      <xdr:row>5</xdr:row>
      <xdr:rowOff>209550</xdr:rowOff>
    </xdr:from>
    <xdr:to>
      <xdr:col>5</xdr:col>
      <xdr:colOff>847725</xdr:colOff>
      <xdr:row>6</xdr:row>
      <xdr:rowOff>200025</xdr:rowOff>
    </xdr:to>
    <xdr:sp macro="" textlink="">
      <xdr:nvSpPr>
        <xdr:cNvPr id="14" name="TextBox 13" descr="FIELD">
          <a:extLst>
            <a:ext uri="{FF2B5EF4-FFF2-40B4-BE49-F238E27FC236}">
              <a16:creationId xmlns:a16="http://schemas.microsoft.com/office/drawing/2014/main" id="{6F600FB8-E474-4A0E-8CB5-A00B3FB5D225}"/>
            </a:ext>
          </a:extLst>
        </xdr:cNvPr>
        <xdr:cNvSpPr txBox="1"/>
      </xdr:nvSpPr>
      <xdr:spPr>
        <a:xfrm>
          <a:off x="1543050" y="962025"/>
          <a:ext cx="2838450" cy="219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p>
      </xdr:txBody>
    </xdr:sp>
    <xdr:clientData/>
  </xdr:twoCellAnchor>
  <xdr:twoCellAnchor>
    <xdr:from>
      <xdr:col>1</xdr:col>
      <xdr:colOff>47625</xdr:colOff>
      <xdr:row>7</xdr:row>
      <xdr:rowOff>9525</xdr:rowOff>
    </xdr:from>
    <xdr:to>
      <xdr:col>6</xdr:col>
      <xdr:colOff>66675</xdr:colOff>
      <xdr:row>7</xdr:row>
      <xdr:rowOff>209550</xdr:rowOff>
    </xdr:to>
    <xdr:sp macro="" textlink="">
      <xdr:nvSpPr>
        <xdr:cNvPr id="15" name="TextBox 14" descr="FIELD">
          <a:extLst>
            <a:ext uri="{FF2B5EF4-FFF2-40B4-BE49-F238E27FC236}">
              <a16:creationId xmlns:a16="http://schemas.microsoft.com/office/drawing/2014/main" id="{74DE7E39-C183-4E73-9209-5A027E00CE15}"/>
            </a:ext>
          </a:extLst>
        </xdr:cNvPr>
        <xdr:cNvSpPr txBox="1"/>
      </xdr:nvSpPr>
      <xdr:spPr>
        <a:xfrm>
          <a:off x="1571625" y="1219200"/>
          <a:ext cx="2895600"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p>
      </xdr:txBody>
    </xdr:sp>
    <xdr:clientData/>
  </xdr:twoCellAnchor>
  <xdr:twoCellAnchor>
    <xdr:from>
      <xdr:col>1</xdr:col>
      <xdr:colOff>9525</xdr:colOff>
      <xdr:row>8</xdr:row>
      <xdr:rowOff>38100</xdr:rowOff>
    </xdr:from>
    <xdr:to>
      <xdr:col>6</xdr:col>
      <xdr:colOff>47625</xdr:colOff>
      <xdr:row>8</xdr:row>
      <xdr:rowOff>219075</xdr:rowOff>
    </xdr:to>
    <xdr:sp macro="" textlink="">
      <xdr:nvSpPr>
        <xdr:cNvPr id="16" name="TextBox 15" descr="FIELD">
          <a:extLst>
            <a:ext uri="{FF2B5EF4-FFF2-40B4-BE49-F238E27FC236}">
              <a16:creationId xmlns:a16="http://schemas.microsoft.com/office/drawing/2014/main" id="{BCA5C83A-790A-4D11-9B91-AED785232CB6}"/>
            </a:ext>
          </a:extLst>
        </xdr:cNvPr>
        <xdr:cNvSpPr txBox="1"/>
      </xdr:nvSpPr>
      <xdr:spPr>
        <a:xfrm>
          <a:off x="1533525" y="1476375"/>
          <a:ext cx="2914650"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p>
      </xdr:txBody>
    </xdr:sp>
    <xdr:clientData/>
  </xdr:twoCellAnchor>
  <xdr:twoCellAnchor>
    <xdr:from>
      <xdr:col>1</xdr:col>
      <xdr:colOff>19050</xdr:colOff>
      <xdr:row>9</xdr:row>
      <xdr:rowOff>19050</xdr:rowOff>
    </xdr:from>
    <xdr:to>
      <xdr:col>5</xdr:col>
      <xdr:colOff>847725</xdr:colOff>
      <xdr:row>9</xdr:row>
      <xdr:rowOff>209550</xdr:rowOff>
    </xdr:to>
    <xdr:sp macro="" textlink="">
      <xdr:nvSpPr>
        <xdr:cNvPr id="17" name="TextBox 16" descr="FIELD">
          <a:extLst>
            <a:ext uri="{FF2B5EF4-FFF2-40B4-BE49-F238E27FC236}">
              <a16:creationId xmlns:a16="http://schemas.microsoft.com/office/drawing/2014/main" id="{51A42F03-8769-42F0-8BAA-313A86A96B54}"/>
            </a:ext>
          </a:extLst>
        </xdr:cNvPr>
        <xdr:cNvSpPr txBox="1"/>
      </xdr:nvSpPr>
      <xdr:spPr>
        <a:xfrm>
          <a:off x="1543050" y="1685925"/>
          <a:ext cx="2838450"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p>
      </xdr:txBody>
    </xdr:sp>
    <xdr:clientData/>
  </xdr:twoCellAnchor>
  <xdr:twoCellAnchor>
    <xdr:from>
      <xdr:col>1</xdr:col>
      <xdr:colOff>9525</xdr:colOff>
      <xdr:row>10</xdr:row>
      <xdr:rowOff>28575</xdr:rowOff>
    </xdr:from>
    <xdr:to>
      <xdr:col>6</xdr:col>
      <xdr:colOff>57150</xdr:colOff>
      <xdr:row>10</xdr:row>
      <xdr:rowOff>209550</xdr:rowOff>
    </xdr:to>
    <xdr:sp macro="" textlink="">
      <xdr:nvSpPr>
        <xdr:cNvPr id="18" name="TextBox 17" descr="FIELD">
          <a:extLst>
            <a:ext uri="{FF2B5EF4-FFF2-40B4-BE49-F238E27FC236}">
              <a16:creationId xmlns:a16="http://schemas.microsoft.com/office/drawing/2014/main" id="{88FCAB07-7176-4B36-9285-A2AA3306D27F}"/>
            </a:ext>
          </a:extLst>
        </xdr:cNvPr>
        <xdr:cNvSpPr txBox="1"/>
      </xdr:nvSpPr>
      <xdr:spPr>
        <a:xfrm>
          <a:off x="1533525" y="1924050"/>
          <a:ext cx="29241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p>
      </xdr:txBody>
    </xdr:sp>
    <xdr:clientData/>
  </xdr:twoCellAnchor>
  <xdr:twoCellAnchor>
    <xdr:from>
      <xdr:col>0</xdr:col>
      <xdr:colOff>1504950</xdr:colOff>
      <xdr:row>53</xdr:row>
      <xdr:rowOff>1</xdr:rowOff>
    </xdr:from>
    <xdr:to>
      <xdr:col>8</xdr:col>
      <xdr:colOff>942975</xdr:colOff>
      <xdr:row>56</xdr:row>
      <xdr:rowOff>238126</xdr:rowOff>
    </xdr:to>
    <xdr:sp macro="" textlink="">
      <xdr:nvSpPr>
        <xdr:cNvPr id="19" name="TextBox 18" descr="FIELD">
          <a:extLst>
            <a:ext uri="{FF2B5EF4-FFF2-40B4-BE49-F238E27FC236}">
              <a16:creationId xmlns:a16="http://schemas.microsoft.com/office/drawing/2014/main" id="{F9D7E716-2C68-4364-AA68-6BE64CE2A5FD}"/>
            </a:ext>
          </a:extLst>
        </xdr:cNvPr>
        <xdr:cNvSpPr txBox="1"/>
      </xdr:nvSpPr>
      <xdr:spPr>
        <a:xfrm>
          <a:off x="1504950" y="10067926"/>
          <a:ext cx="5591175" cy="10096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spection%20Instrumentation\Moisture%20Meter\AMA\JFR1107\Direct%20Check%20v1224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TIAL"/>
      <sheetName val="RETEST"/>
      <sheetName val="2ND"/>
      <sheetName val="2ND RETEST"/>
      <sheetName val="rvalues"/>
      <sheetName val="dvalues"/>
      <sheetName val="FIELD OFFICES"/>
      <sheetName val="AGENCIES"/>
      <sheetName val="BOX3 COMMENT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16"/>
  <sheetViews>
    <sheetView showGridLines="0" tabSelected="1" zoomScaleNormal="100" zoomScaleSheetLayoutView="100" workbookViewId="0">
      <selection activeCell="K21" sqref="K21"/>
    </sheetView>
  </sheetViews>
  <sheetFormatPr defaultColWidth="9.140625" defaultRowHeight="12.75" x14ac:dyDescent="0.2"/>
  <cols>
    <col min="1" max="1" width="22.85546875" style="24" customWidth="1"/>
    <col min="2" max="2" width="12.5703125" style="24" customWidth="1"/>
    <col min="3" max="3" width="3.140625" style="24" customWidth="1"/>
    <col min="4" max="4" width="11.28515625" style="24" customWidth="1"/>
    <col min="5" max="5" width="3.140625" style="24" customWidth="1"/>
    <col min="6" max="6" width="13" style="24" customWidth="1"/>
    <col min="7" max="8" width="13.140625" style="24" customWidth="1"/>
    <col min="9" max="9" width="14.42578125" style="24" customWidth="1"/>
    <col min="10" max="10" width="8.140625" style="87" customWidth="1"/>
    <col min="11" max="11" width="13.28515625" style="87" customWidth="1"/>
    <col min="12" max="14" width="9.140625" style="87"/>
    <col min="15" max="15" width="69.7109375" style="87" customWidth="1"/>
    <col min="16" max="16" width="5.85546875" style="87" customWidth="1"/>
    <col min="17" max="17" width="9.140625" style="87"/>
    <col min="18" max="18" width="124.5703125" style="87" bestFit="1" customWidth="1"/>
    <col min="19" max="26" width="9.140625" style="87"/>
    <col min="27" max="28" width="9.140625" style="105"/>
    <col min="29" max="16384" width="9.140625" style="24"/>
  </cols>
  <sheetData>
    <row r="1" spans="1:27" ht="11.25" customHeight="1" x14ac:dyDescent="0.2">
      <c r="A1" s="37" t="s">
        <v>26</v>
      </c>
      <c r="B1" s="1"/>
      <c r="C1" s="1"/>
      <c r="D1" s="1"/>
      <c r="E1" s="1"/>
      <c r="F1" s="1"/>
      <c r="G1" s="1"/>
      <c r="H1" s="64" t="s">
        <v>22</v>
      </c>
      <c r="O1" s="88"/>
      <c r="P1" s="88"/>
      <c r="R1" s="88"/>
      <c r="U1" s="89"/>
      <c r="V1" s="89"/>
      <c r="W1" s="89"/>
      <c r="X1" s="89"/>
      <c r="Y1" s="89"/>
      <c r="Z1" s="89"/>
      <c r="AA1" s="104"/>
    </row>
    <row r="2" spans="1:27" ht="12" customHeight="1" x14ac:dyDescent="0.2">
      <c r="A2" s="23"/>
      <c r="B2" s="1"/>
      <c r="C2" s="1"/>
      <c r="D2" s="1"/>
      <c r="E2" s="1"/>
      <c r="F2" s="1"/>
      <c r="G2" s="1"/>
      <c r="H2" s="23"/>
      <c r="I2" s="65"/>
      <c r="U2" s="89"/>
      <c r="V2" s="89"/>
      <c r="W2" s="89"/>
      <c r="X2" s="89"/>
      <c r="Y2" s="89"/>
      <c r="Z2" s="89"/>
      <c r="AA2" s="104"/>
    </row>
    <row r="3" spans="1:27" ht="12" customHeight="1" x14ac:dyDescent="0.4">
      <c r="A3" s="23"/>
      <c r="B3" s="1"/>
      <c r="C3" s="1"/>
      <c r="D3" s="1"/>
      <c r="E3" s="1"/>
      <c r="F3" s="1"/>
      <c r="G3" s="1"/>
      <c r="H3" s="23"/>
      <c r="I3" s="154"/>
      <c r="J3" s="165"/>
      <c r="K3" s="165"/>
      <c r="L3" s="165"/>
      <c r="U3" s="89"/>
      <c r="V3" s="89"/>
      <c r="W3" s="89"/>
      <c r="X3" s="89"/>
      <c r="Y3" s="89"/>
      <c r="Z3" s="89"/>
      <c r="AA3" s="104"/>
    </row>
    <row r="4" spans="1:27" ht="12" customHeight="1" x14ac:dyDescent="0.4">
      <c r="A4" s="23"/>
      <c r="B4" s="1"/>
      <c r="C4" s="1"/>
      <c r="D4" s="1"/>
      <c r="E4" s="1"/>
      <c r="F4" s="1"/>
      <c r="G4" s="1"/>
      <c r="H4" s="23"/>
      <c r="I4" s="155"/>
      <c r="J4" s="165"/>
      <c r="K4" s="165"/>
      <c r="L4" s="165"/>
      <c r="U4" s="89"/>
      <c r="V4" s="89"/>
      <c r="W4" s="89"/>
      <c r="X4" s="89"/>
      <c r="Y4" s="89"/>
      <c r="Z4" s="89"/>
      <c r="AA4" s="104"/>
    </row>
    <row r="5" spans="1:27" ht="12" customHeight="1" x14ac:dyDescent="0.4">
      <c r="A5" s="23"/>
      <c r="B5" s="1"/>
      <c r="C5" s="1"/>
      <c r="D5" s="1"/>
      <c r="E5" s="1"/>
      <c r="F5" s="1"/>
      <c r="G5" s="1"/>
      <c r="H5" s="23"/>
      <c r="I5" s="23"/>
      <c r="J5" s="165"/>
      <c r="K5" s="165"/>
      <c r="L5" s="165"/>
      <c r="U5" s="89"/>
      <c r="V5" s="89"/>
      <c r="W5" s="89"/>
      <c r="X5" s="89"/>
      <c r="Y5" s="89"/>
      <c r="Z5" s="89"/>
      <c r="AA5" s="104"/>
    </row>
    <row r="6" spans="1:27" ht="18" customHeight="1" x14ac:dyDescent="0.4">
      <c r="A6" s="23"/>
      <c r="B6" s="23"/>
      <c r="C6" s="23"/>
      <c r="D6" s="23"/>
      <c r="E6" s="23"/>
      <c r="F6" s="23"/>
      <c r="G6" s="23"/>
      <c r="H6" s="23"/>
      <c r="I6" s="156"/>
      <c r="J6" s="165"/>
      <c r="K6" s="165"/>
      <c r="L6" s="165"/>
      <c r="U6" s="89"/>
      <c r="V6" s="89"/>
      <c r="W6" s="89"/>
      <c r="X6" s="89"/>
      <c r="Y6" s="89"/>
      <c r="Z6" s="89"/>
      <c r="AA6" s="104"/>
    </row>
    <row r="7" spans="1:27" ht="18" customHeight="1" x14ac:dyDescent="0.25">
      <c r="A7" s="66" t="s">
        <v>0</v>
      </c>
      <c r="B7" s="185"/>
      <c r="C7" s="185"/>
      <c r="D7" s="185"/>
      <c r="E7" s="45"/>
      <c r="F7" s="44"/>
      <c r="G7" s="44"/>
      <c r="H7" s="152"/>
      <c r="I7" s="163" t="s">
        <v>16</v>
      </c>
      <c r="J7" s="8"/>
      <c r="U7" s="89"/>
      <c r="V7" s="89"/>
      <c r="W7" s="89"/>
      <c r="X7" s="89"/>
      <c r="Y7" s="89"/>
      <c r="Z7" s="89"/>
      <c r="AA7" s="104"/>
    </row>
    <row r="8" spans="1:27" ht="18" customHeight="1" x14ac:dyDescent="0.4">
      <c r="A8" s="66" t="s">
        <v>1</v>
      </c>
      <c r="B8" s="186"/>
      <c r="C8" s="186"/>
      <c r="D8" s="186"/>
      <c r="E8" s="67"/>
      <c r="F8" s="46"/>
      <c r="G8" s="23"/>
      <c r="H8" s="152"/>
      <c r="I8" s="162" t="s">
        <v>14</v>
      </c>
      <c r="J8" s="165"/>
      <c r="K8" s="165"/>
      <c r="L8" s="165"/>
      <c r="U8" s="89"/>
      <c r="V8" s="89"/>
      <c r="W8" s="89"/>
      <c r="X8" s="89"/>
      <c r="Y8" s="89"/>
      <c r="Z8" s="89"/>
      <c r="AA8" s="104"/>
    </row>
    <row r="9" spans="1:27" ht="18" customHeight="1" x14ac:dyDescent="0.4">
      <c r="A9" s="66" t="s">
        <v>2</v>
      </c>
      <c r="B9" s="187"/>
      <c r="C9" s="187"/>
      <c r="D9" s="188"/>
      <c r="E9" s="189"/>
      <c r="F9" s="190"/>
      <c r="G9" s="25"/>
      <c r="J9" s="165"/>
      <c r="K9" s="165"/>
      <c r="L9" s="165"/>
      <c r="U9" s="89"/>
      <c r="V9" s="89"/>
      <c r="W9" s="89"/>
      <c r="X9" s="89"/>
      <c r="Y9" s="89"/>
      <c r="Z9" s="89"/>
      <c r="AA9" s="104"/>
    </row>
    <row r="10" spans="1:27" ht="18" customHeight="1" x14ac:dyDescent="0.4">
      <c r="A10" s="66" t="s">
        <v>3</v>
      </c>
      <c r="B10" s="186"/>
      <c r="C10" s="186"/>
      <c r="D10" s="186"/>
      <c r="E10" s="67"/>
      <c r="F10" s="46"/>
      <c r="G10" s="14"/>
      <c r="H10" s="153"/>
      <c r="I10" s="162" t="s">
        <v>222</v>
      </c>
      <c r="J10" s="165"/>
      <c r="K10" s="165"/>
      <c r="L10" s="165"/>
      <c r="O10" s="88"/>
      <c r="P10" s="88"/>
      <c r="R10" s="88"/>
      <c r="U10" s="89"/>
      <c r="V10" s="89"/>
      <c r="W10" s="89"/>
      <c r="X10" s="89"/>
      <c r="Y10" s="89"/>
      <c r="Z10" s="89"/>
      <c r="AA10" s="104"/>
    </row>
    <row r="11" spans="1:27" ht="18" customHeight="1" x14ac:dyDescent="0.4">
      <c r="A11" s="26" t="s">
        <v>4</v>
      </c>
      <c r="B11" s="186"/>
      <c r="C11" s="186"/>
      <c r="D11" s="186"/>
      <c r="E11" s="67"/>
      <c r="F11" s="127"/>
      <c r="G11" s="23"/>
      <c r="H11" s="153"/>
      <c r="I11" s="162" t="s">
        <v>172</v>
      </c>
      <c r="J11" s="165"/>
      <c r="K11" s="165"/>
      <c r="L11" s="165"/>
      <c r="U11" s="89"/>
      <c r="V11" s="89"/>
      <c r="W11" s="89"/>
      <c r="X11" s="89"/>
      <c r="Y11" s="89"/>
      <c r="Z11" s="89"/>
      <c r="AA11" s="104"/>
    </row>
    <row r="12" spans="1:27" ht="18" customHeight="1" x14ac:dyDescent="0.4">
      <c r="A12" s="26"/>
      <c r="B12" s="27"/>
      <c r="C12" s="27"/>
      <c r="D12" s="28"/>
      <c r="E12" s="28"/>
      <c r="F12" s="23"/>
      <c r="G12" s="23"/>
      <c r="H12" s="153"/>
      <c r="I12" s="162" t="s">
        <v>15</v>
      </c>
      <c r="J12" s="165"/>
      <c r="K12" s="165"/>
      <c r="L12" s="165"/>
      <c r="U12" s="89"/>
      <c r="V12" s="89"/>
      <c r="W12" s="89"/>
      <c r="X12" s="89"/>
      <c r="Y12" s="89"/>
      <c r="Z12" s="89"/>
      <c r="AA12" s="104"/>
    </row>
    <row r="13" spans="1:27" ht="18" customHeight="1" x14ac:dyDescent="0.4">
      <c r="A13" s="29" t="s">
        <v>27</v>
      </c>
      <c r="J13" s="165"/>
      <c r="K13" s="165"/>
      <c r="L13" s="165"/>
      <c r="U13" s="89"/>
      <c r="V13" s="89"/>
      <c r="W13" s="89"/>
      <c r="X13" s="89"/>
      <c r="Y13" s="89"/>
      <c r="Z13" s="89"/>
      <c r="AA13" s="104"/>
    </row>
    <row r="14" spans="1:27" ht="18" customHeight="1" x14ac:dyDescent="0.2">
      <c r="A14" s="30" t="s">
        <v>203</v>
      </c>
      <c r="B14" s="31"/>
      <c r="C14" s="173"/>
      <c r="D14" s="174"/>
      <c r="E14" s="28"/>
      <c r="F14" s="176" t="s">
        <v>223</v>
      </c>
      <c r="G14" s="177"/>
      <c r="H14" s="177"/>
      <c r="I14" s="177"/>
      <c r="J14" s="164"/>
      <c r="K14" s="164"/>
      <c r="L14" s="164"/>
      <c r="U14" s="89"/>
      <c r="V14" s="89"/>
      <c r="W14" s="89"/>
      <c r="X14" s="89"/>
      <c r="Y14" s="89"/>
      <c r="Z14" s="89"/>
      <c r="AA14" s="104"/>
    </row>
    <row r="15" spans="1:27" ht="28.5" customHeight="1" x14ac:dyDescent="0.25">
      <c r="A15" s="32"/>
      <c r="B15" s="33"/>
      <c r="C15" s="220" t="s">
        <v>26</v>
      </c>
      <c r="D15" s="221" t="str">
        <f>IF(D14="NO","CONTACT TSD","")</f>
        <v/>
      </c>
      <c r="E15" s="182" t="s">
        <v>26</v>
      </c>
      <c r="F15" s="181"/>
      <c r="G15" s="181"/>
      <c r="H15" s="181"/>
      <c r="I15" s="181"/>
      <c r="J15" s="164"/>
      <c r="K15" s="164"/>
      <c r="L15" s="164"/>
      <c r="U15" s="89"/>
      <c r="V15" s="89"/>
      <c r="W15" s="89"/>
      <c r="X15" s="89"/>
      <c r="Y15" s="89"/>
      <c r="Z15" s="89"/>
      <c r="AA15" s="104"/>
    </row>
    <row r="16" spans="1:27" ht="18" customHeight="1" x14ac:dyDescent="0.2">
      <c r="A16" s="34" t="s">
        <v>35</v>
      </c>
      <c r="B16" s="196"/>
      <c r="C16" s="197"/>
      <c r="D16" s="197"/>
      <c r="E16" s="174"/>
      <c r="F16" s="121"/>
      <c r="G16" s="22" t="s">
        <v>28</v>
      </c>
      <c r="H16" s="191"/>
      <c r="I16" s="174"/>
      <c r="J16" s="164"/>
      <c r="K16" s="164"/>
      <c r="L16" s="164"/>
      <c r="U16" s="89"/>
      <c r="V16" s="89"/>
      <c r="W16" s="89"/>
      <c r="X16" s="89"/>
      <c r="Y16" s="89"/>
      <c r="Z16" s="89"/>
      <c r="AA16" s="104"/>
    </row>
    <row r="17" spans="1:27" ht="18" customHeight="1" x14ac:dyDescent="0.2">
      <c r="A17" s="34" t="s">
        <v>224</v>
      </c>
      <c r="B17" s="217"/>
      <c r="C17" s="218"/>
      <c r="D17" s="218"/>
      <c r="E17" s="219"/>
      <c r="F17" s="121"/>
      <c r="G17" s="22" t="s">
        <v>225</v>
      </c>
      <c r="H17" s="191"/>
      <c r="I17" s="174"/>
      <c r="J17" s="164"/>
      <c r="K17" s="164"/>
      <c r="L17" s="164"/>
      <c r="U17" s="89"/>
      <c r="V17" s="89"/>
      <c r="W17" s="89"/>
      <c r="X17" s="89"/>
      <c r="Y17" s="89"/>
      <c r="Z17" s="89"/>
      <c r="AA17" s="104"/>
    </row>
    <row r="18" spans="1:27" ht="18" customHeight="1" x14ac:dyDescent="0.2">
      <c r="A18" s="32"/>
      <c r="B18" s="33"/>
      <c r="C18" s="33"/>
      <c r="D18" s="35"/>
      <c r="E18" s="35"/>
      <c r="F18" s="14"/>
      <c r="G18" s="14"/>
      <c r="H18" s="14"/>
      <c r="I18" s="14"/>
      <c r="J18" s="164"/>
      <c r="K18" s="164"/>
      <c r="L18" s="164"/>
      <c r="U18" s="89"/>
      <c r="V18" s="89"/>
      <c r="W18" s="89"/>
      <c r="X18" s="89"/>
      <c r="Y18" s="89"/>
      <c r="Z18" s="89"/>
      <c r="AA18" s="104"/>
    </row>
    <row r="19" spans="1:27" ht="14.25" customHeight="1" x14ac:dyDescent="0.3">
      <c r="A19" s="36" t="s">
        <v>29</v>
      </c>
      <c r="B19" s="14"/>
      <c r="C19" s="14"/>
      <c r="D19" s="225" t="str">
        <f>IF(D25="","",IF(OR(D25&gt;=6,D26&gt;=6,F25&gt;=6,F26&gt;=6,G25&gt;=6,G26&gt;=6,H25&gt;=6,H26&gt;=6,I25&gt;=6,I26&gt;=6),"Values should be entered in tenths",""))</f>
        <v/>
      </c>
      <c r="E19" s="14"/>
      <c r="F19" s="14"/>
      <c r="G19" s="14"/>
      <c r="H19" s="132"/>
      <c r="I19" s="14"/>
      <c r="J19" s="166"/>
      <c r="K19" s="90"/>
      <c r="L19" s="90"/>
      <c r="M19" s="91"/>
      <c r="U19" s="89"/>
      <c r="V19" s="89"/>
      <c r="W19" s="89"/>
      <c r="X19" s="89"/>
      <c r="Y19" s="89"/>
      <c r="Z19" s="89"/>
      <c r="AA19" s="104"/>
    </row>
    <row r="20" spans="1:27" ht="12" customHeight="1" x14ac:dyDescent="0.2">
      <c r="A20" s="47"/>
      <c r="B20" s="14"/>
      <c r="C20" s="14"/>
      <c r="D20" s="48" t="s">
        <v>5</v>
      </c>
      <c r="E20" s="49"/>
      <c r="F20" s="22" t="s">
        <v>6</v>
      </c>
      <c r="G20" s="50" t="s">
        <v>7</v>
      </c>
      <c r="H20" s="22" t="s">
        <v>8</v>
      </c>
      <c r="I20" s="22" t="s">
        <v>9</v>
      </c>
      <c r="J20" s="92"/>
      <c r="K20" s="93"/>
      <c r="L20" s="93"/>
      <c r="M20" s="94"/>
      <c r="U20" s="89"/>
      <c r="V20" s="89"/>
      <c r="W20" s="89"/>
      <c r="X20" s="89"/>
      <c r="Y20" s="89"/>
      <c r="Z20" s="89"/>
      <c r="AA20" s="104"/>
    </row>
    <row r="21" spans="1:27" ht="18" customHeight="1" x14ac:dyDescent="0.2">
      <c r="A21" s="30" t="s">
        <v>43</v>
      </c>
      <c r="B21" s="31"/>
      <c r="C21" s="38"/>
      <c r="D21" s="198"/>
      <c r="E21" s="193"/>
      <c r="F21" s="130"/>
      <c r="G21" s="131"/>
      <c r="H21" s="130"/>
      <c r="I21" s="130"/>
      <c r="J21" s="90"/>
      <c r="K21" s="93"/>
      <c r="L21" s="93"/>
      <c r="M21" s="94"/>
      <c r="U21" s="89"/>
      <c r="V21" s="89"/>
      <c r="W21" s="89"/>
      <c r="X21" s="89"/>
      <c r="Y21" s="89"/>
      <c r="Z21" s="89"/>
      <c r="AA21" s="104"/>
    </row>
    <row r="22" spans="1:27" ht="18" customHeight="1" x14ac:dyDescent="0.2">
      <c r="A22" s="30" t="s">
        <v>44</v>
      </c>
      <c r="B22" s="6"/>
      <c r="C22" s="39"/>
      <c r="D22" s="198"/>
      <c r="E22" s="193"/>
      <c r="F22" s="130"/>
      <c r="G22" s="131"/>
      <c r="H22" s="130"/>
      <c r="I22" s="130"/>
      <c r="J22" s="90"/>
      <c r="K22" s="93"/>
      <c r="L22" s="93"/>
      <c r="U22" s="89"/>
      <c r="V22" s="89"/>
      <c r="W22" s="89"/>
      <c r="X22" s="89"/>
      <c r="Y22" s="89"/>
      <c r="Z22" s="89"/>
      <c r="AA22" s="104"/>
    </row>
    <row r="23" spans="1:27" ht="18" customHeight="1" x14ac:dyDescent="0.2">
      <c r="A23" s="30" t="s">
        <v>30</v>
      </c>
      <c r="B23" s="6"/>
      <c r="C23" s="6"/>
      <c r="D23" s="194" t="str">
        <f>IF(OR(D21="",D22=""),"",D21-D22)</f>
        <v/>
      </c>
      <c r="E23" s="195"/>
      <c r="F23" s="19" t="str">
        <f>IF(OR(F21="",F22=""),"",F21-F22)</f>
        <v/>
      </c>
      <c r="G23" s="19" t="str">
        <f>IF(OR(G21="",G22=""),"",G21-G22)</f>
        <v/>
      </c>
      <c r="H23" s="19" t="str">
        <f>IF(OR(H21="",H22=""),"",H21-H22)</f>
        <v/>
      </c>
      <c r="I23" s="68" t="str">
        <f>IF(OR(I21="",I22=""),"",I21-I22)</f>
        <v/>
      </c>
      <c r="J23" s="95"/>
      <c r="K23" s="96"/>
      <c r="L23" s="96"/>
      <c r="U23" s="89"/>
      <c r="V23" s="89"/>
      <c r="W23" s="89"/>
      <c r="X23" s="89"/>
      <c r="Y23" s="89"/>
      <c r="Z23" s="89"/>
      <c r="AA23" s="104"/>
    </row>
    <row r="24" spans="1:27" ht="12.75" customHeight="1" x14ac:dyDescent="0.2">
      <c r="A24" s="32"/>
      <c r="B24" s="32"/>
      <c r="C24" s="32"/>
      <c r="D24" s="136"/>
      <c r="E24" s="137"/>
      <c r="F24" s="136"/>
      <c r="G24" s="136"/>
      <c r="H24" s="136"/>
      <c r="I24" s="136"/>
      <c r="J24" s="95"/>
      <c r="K24" s="96"/>
      <c r="L24" s="96"/>
      <c r="U24" s="89"/>
      <c r="V24" s="89"/>
      <c r="W24" s="89"/>
      <c r="X24" s="89"/>
      <c r="Y24" s="89"/>
      <c r="Z24" s="89"/>
      <c r="AA24" s="104"/>
    </row>
    <row r="25" spans="1:27" ht="7.5" customHeight="1" x14ac:dyDescent="0.2">
      <c r="A25" s="14"/>
      <c r="B25" s="14"/>
      <c r="C25" s="14"/>
      <c r="D25" s="228">
        <f>LEN(D21)</f>
        <v>0</v>
      </c>
      <c r="E25" s="129"/>
      <c r="F25" s="228">
        <f t="shared" ref="F25:I26" si="0">LEN(F21)</f>
        <v>0</v>
      </c>
      <c r="G25" s="228">
        <f t="shared" si="0"/>
        <v>0</v>
      </c>
      <c r="H25" s="228">
        <f t="shared" si="0"/>
        <v>0</v>
      </c>
      <c r="I25" s="228">
        <f t="shared" si="0"/>
        <v>0</v>
      </c>
      <c r="J25" s="97"/>
      <c r="K25" s="97"/>
      <c r="L25" s="97"/>
      <c r="U25" s="89"/>
      <c r="V25" s="89"/>
      <c r="W25" s="89"/>
      <c r="X25" s="89"/>
      <c r="Y25" s="89"/>
      <c r="Z25" s="89"/>
      <c r="AA25" s="104"/>
    </row>
    <row r="26" spans="1:27" ht="7.5" customHeight="1" x14ac:dyDescent="0.2">
      <c r="A26" s="14"/>
      <c r="B26" s="14"/>
      <c r="C26" s="14"/>
      <c r="D26" s="228">
        <f>LEN(D22)</f>
        <v>0</v>
      </c>
      <c r="E26" s="129"/>
      <c r="F26" s="228">
        <f t="shared" si="0"/>
        <v>0</v>
      </c>
      <c r="G26" s="228">
        <f t="shared" si="0"/>
        <v>0</v>
      </c>
      <c r="H26" s="228">
        <f t="shared" si="0"/>
        <v>0</v>
      </c>
      <c r="I26" s="228">
        <f t="shared" si="0"/>
        <v>0</v>
      </c>
      <c r="J26" s="97"/>
      <c r="K26" s="97"/>
      <c r="L26" s="97"/>
      <c r="U26" s="89"/>
      <c r="V26" s="89"/>
      <c r="W26" s="89"/>
      <c r="X26" s="89"/>
      <c r="Y26" s="89"/>
      <c r="Z26" s="89"/>
      <c r="AA26" s="104"/>
    </row>
    <row r="27" spans="1:27" ht="18" customHeight="1" x14ac:dyDescent="0.25">
      <c r="B27" s="52" t="s">
        <v>36</v>
      </c>
      <c r="C27" s="6"/>
      <c r="D27" s="110" t="str">
        <f>IF(OR(D23="",F23="",G23="",H23="",I23=""),"",ROUND(AVERAGE(D23:I23),1))</f>
        <v/>
      </c>
      <c r="E27" s="54"/>
      <c r="F27" s="224" t="s">
        <v>25</v>
      </c>
      <c r="G27" s="53"/>
      <c r="H27" s="51" t="s">
        <v>37</v>
      </c>
      <c r="I27" s="70" t="str">
        <f>IF(OR(D23="",F23="",G23="",H23="",I23=""),"",MAX(D23,F23,G23,H23,I23)-MIN(D23,F23,G23,H23,I23))</f>
        <v/>
      </c>
      <c r="K27" s="11"/>
      <c r="L27" s="11"/>
      <c r="U27" s="89"/>
      <c r="V27" s="89"/>
      <c r="W27" s="89"/>
      <c r="X27" s="89"/>
      <c r="Y27" s="89"/>
      <c r="Z27" s="89"/>
      <c r="AA27" s="104"/>
    </row>
    <row r="28" spans="1:27" ht="14.25" customHeight="1" x14ac:dyDescent="0.2">
      <c r="A28" s="14"/>
      <c r="B28" s="14"/>
      <c r="C28" s="14"/>
      <c r="D28" s="125" t="s">
        <v>216</v>
      </c>
      <c r="E28" s="14"/>
      <c r="F28" s="47"/>
      <c r="G28" s="47"/>
      <c r="H28" s="47"/>
      <c r="I28" s="14"/>
      <c r="J28" s="97"/>
      <c r="K28" s="97"/>
      <c r="L28" s="97"/>
      <c r="O28" s="88"/>
      <c r="P28" s="88"/>
      <c r="R28" s="88"/>
      <c r="U28" s="89"/>
      <c r="V28" s="89"/>
      <c r="W28" s="89"/>
      <c r="X28" s="89"/>
      <c r="Y28" s="89"/>
      <c r="Z28" s="89"/>
      <c r="AA28" s="104"/>
    </row>
    <row r="29" spans="1:27" ht="8.25" customHeight="1" x14ac:dyDescent="0.2">
      <c r="A29" s="14"/>
      <c r="B29" s="14"/>
      <c r="C29" s="14"/>
      <c r="D29" s="14"/>
      <c r="E29" s="14"/>
      <c r="F29" s="47"/>
      <c r="G29" s="47"/>
      <c r="H29" s="47"/>
      <c r="I29" s="14"/>
      <c r="J29" s="97"/>
      <c r="K29" s="97"/>
      <c r="L29" s="97"/>
      <c r="O29" s="88"/>
      <c r="P29" s="88"/>
      <c r="R29" s="88"/>
      <c r="U29" s="89"/>
      <c r="V29" s="89"/>
      <c r="W29" s="89"/>
      <c r="X29" s="89"/>
      <c r="Y29" s="89"/>
      <c r="Z29" s="89"/>
      <c r="AA29" s="104"/>
    </row>
    <row r="30" spans="1:27" ht="15.75" customHeight="1" x14ac:dyDescent="0.2">
      <c r="A30" s="36" t="s">
        <v>31</v>
      </c>
      <c r="B30" s="14"/>
      <c r="C30" s="14"/>
      <c r="D30" s="14"/>
      <c r="E30" s="14"/>
      <c r="F30" s="14"/>
      <c r="G30" s="14"/>
      <c r="H30" s="14"/>
      <c r="I30" s="14"/>
      <c r="K30" s="11"/>
      <c r="L30" s="11"/>
      <c r="U30" s="89"/>
      <c r="V30" s="89"/>
      <c r="W30" s="89"/>
      <c r="X30" s="89"/>
      <c r="Y30" s="89"/>
      <c r="Z30" s="89"/>
      <c r="AA30" s="104"/>
    </row>
    <row r="31" spans="1:27" ht="23.25" customHeight="1" x14ac:dyDescent="0.2">
      <c r="A31" s="40" t="s">
        <v>166</v>
      </c>
      <c r="B31" s="126"/>
      <c r="C31" s="175" t="s">
        <v>177</v>
      </c>
      <c r="D31" s="171"/>
      <c r="E31" s="171"/>
      <c r="F31" s="172"/>
      <c r="G31" s="123"/>
      <c r="H31" s="122" t="s">
        <v>167</v>
      </c>
      <c r="J31" s="97"/>
      <c r="K31" s="97"/>
      <c r="L31" s="97"/>
      <c r="U31" s="89"/>
      <c r="V31" s="89"/>
      <c r="W31" s="89"/>
      <c r="X31" s="89"/>
      <c r="Y31" s="89"/>
      <c r="Z31" s="89"/>
      <c r="AA31" s="104"/>
    </row>
    <row r="32" spans="1:27" ht="18" customHeight="1" x14ac:dyDescent="0.25">
      <c r="A32" s="47"/>
      <c r="B32" s="47"/>
      <c r="C32" s="170" t="s">
        <v>178</v>
      </c>
      <c r="D32" s="183"/>
      <c r="E32" s="183"/>
      <c r="F32" s="184"/>
      <c r="G32" s="18"/>
      <c r="H32" s="68" t="str">
        <f>IF(G32="","",G32-G31)</f>
        <v/>
      </c>
      <c r="I32" s="70" t="str">
        <f>IF(H32="","",IF(OR(G32-G31&lt;-0.5,G32-G31&gt;0.5),"Contact TSD","IN"))</f>
        <v/>
      </c>
      <c r="U32" s="89"/>
      <c r="V32" s="89"/>
      <c r="W32" s="89"/>
      <c r="X32" s="89"/>
      <c r="Y32" s="89"/>
      <c r="Z32" s="89"/>
      <c r="AA32" s="104"/>
    </row>
    <row r="33" spans="1:27" ht="8.25" customHeight="1" x14ac:dyDescent="0.25">
      <c r="A33" s="47"/>
      <c r="B33" s="227">
        <f>LEN(B36)</f>
        <v>0</v>
      </c>
      <c r="C33" s="140"/>
      <c r="D33" s="229">
        <f>LEN(D36)</f>
        <v>0</v>
      </c>
      <c r="E33" s="141"/>
      <c r="F33" s="229">
        <f>LEN(F36)</f>
        <v>0</v>
      </c>
      <c r="G33" s="230">
        <f>LEN(G36)</f>
        <v>0</v>
      </c>
      <c r="H33" s="230">
        <f>LEN(H36)</f>
        <v>0</v>
      </c>
      <c r="I33" s="139"/>
      <c r="U33" s="89"/>
      <c r="V33" s="89"/>
      <c r="W33" s="89"/>
      <c r="X33" s="89"/>
      <c r="Y33" s="89"/>
      <c r="Z33" s="89"/>
      <c r="AA33" s="104"/>
    </row>
    <row r="34" spans="1:27" ht="12" customHeight="1" x14ac:dyDescent="0.2">
      <c r="A34" s="47"/>
      <c r="B34" s="226" t="str">
        <f>IF(B33="","",IF(OR(B33&gt;=6,D33&gt;=6,F33&gt;=6,G33&gt;=6,H33&gt;=6),"Values should be entered in hundreths",""))</f>
        <v/>
      </c>
      <c r="C34" s="47"/>
      <c r="D34" s="47"/>
      <c r="E34" s="47"/>
      <c r="F34" s="47"/>
      <c r="G34" s="47"/>
      <c r="H34" s="47"/>
      <c r="I34" s="47"/>
      <c r="U34" s="89"/>
      <c r="V34" s="89"/>
      <c r="W34" s="89"/>
      <c r="X34" s="89"/>
      <c r="Y34" s="89"/>
      <c r="Z34" s="89"/>
      <c r="AA34" s="104"/>
    </row>
    <row r="35" spans="1:27" ht="10.5" customHeight="1" x14ac:dyDescent="0.2">
      <c r="A35" s="22" t="s">
        <v>171</v>
      </c>
      <c r="B35" s="34" t="s">
        <v>5</v>
      </c>
      <c r="C35" s="58"/>
      <c r="D35" s="56" t="s">
        <v>6</v>
      </c>
      <c r="E35" s="57"/>
      <c r="F35" s="34" t="s">
        <v>7</v>
      </c>
      <c r="G35" s="22" t="s">
        <v>8</v>
      </c>
      <c r="H35" s="22" t="s">
        <v>9</v>
      </c>
      <c r="I35" s="63" t="s">
        <v>47</v>
      </c>
      <c r="J35" s="166"/>
      <c r="K35" s="166"/>
      <c r="U35" s="89"/>
      <c r="V35" s="89"/>
      <c r="W35" s="89"/>
      <c r="X35" s="89"/>
      <c r="Y35" s="89"/>
      <c r="Z35" s="89"/>
      <c r="AA35" s="104"/>
    </row>
    <row r="36" spans="1:27" ht="18" customHeight="1" x14ac:dyDescent="0.25">
      <c r="A36" s="41" t="s">
        <v>39</v>
      </c>
      <c r="B36" s="222"/>
      <c r="C36" s="193"/>
      <c r="D36" s="192"/>
      <c r="E36" s="193"/>
      <c r="F36" s="133"/>
      <c r="G36" s="138"/>
      <c r="H36" s="138"/>
      <c r="I36" s="108" t="str">
        <f>(IF(OR(B36="",D36="",F36="",G36="",H36=""),"",AVERAGE(B36:H36)))</f>
        <v/>
      </c>
      <c r="J36" s="8"/>
      <c r="K36" s="13"/>
      <c r="U36" s="89"/>
      <c r="V36" s="89"/>
      <c r="W36" s="89"/>
      <c r="X36" s="89"/>
      <c r="Y36" s="89"/>
      <c r="Z36" s="89"/>
      <c r="AA36" s="104"/>
    </row>
    <row r="37" spans="1:27" ht="18" customHeight="1" x14ac:dyDescent="0.25">
      <c r="A37" s="41" t="s">
        <v>38</v>
      </c>
      <c r="B37" s="198"/>
      <c r="C37" s="199"/>
      <c r="D37" s="198"/>
      <c r="E37" s="199"/>
      <c r="F37" s="15"/>
      <c r="G37" s="3"/>
      <c r="H37" s="3"/>
      <c r="I37" s="109" t="str">
        <f>(IF(OR(B37="",D37="",F37="",G37="",H37=""),"",AVERAGE(B37:H37)))</f>
        <v/>
      </c>
      <c r="J37" s="8"/>
      <c r="K37" s="13"/>
      <c r="U37" s="89"/>
      <c r="V37" s="89"/>
      <c r="W37" s="89"/>
      <c r="X37" s="89"/>
      <c r="Y37" s="89"/>
      <c r="Z37" s="89"/>
      <c r="AA37" s="104"/>
    </row>
    <row r="38" spans="1:27" ht="18" customHeight="1" x14ac:dyDescent="0.25">
      <c r="A38" s="41" t="s">
        <v>40</v>
      </c>
      <c r="B38" s="198"/>
      <c r="C38" s="199"/>
      <c r="D38" s="198"/>
      <c r="E38" s="199"/>
      <c r="F38" s="60"/>
      <c r="G38" s="16"/>
      <c r="H38" s="3"/>
      <c r="I38" s="110" t="str">
        <f>(IF(OR(B38="",D38="",F38="",G38="",H38=""),"",AVERAGE(B38:H38)))</f>
        <v/>
      </c>
      <c r="J38" s="8"/>
      <c r="K38" s="13"/>
      <c r="U38" s="89"/>
      <c r="V38" s="89"/>
      <c r="W38" s="89"/>
      <c r="X38" s="89"/>
      <c r="Y38" s="89"/>
      <c r="Z38" s="89"/>
      <c r="AA38" s="104"/>
    </row>
    <row r="39" spans="1:27" ht="18" customHeight="1" x14ac:dyDescent="0.25">
      <c r="A39" s="22" t="s">
        <v>10</v>
      </c>
      <c r="B39" s="21" t="str">
        <f>I36</f>
        <v/>
      </c>
      <c r="C39" s="20"/>
      <c r="D39" s="52" t="s">
        <v>23</v>
      </c>
      <c r="E39" s="202"/>
      <c r="F39" s="180"/>
      <c r="G39" s="69" t="str">
        <f>IF(OR(B36="",D36="",F36="",G36="",H36=""),"",(MAX(B36,D36,F36,G36,H36)-MIN(B36,D36,F36,G36,H36)))</f>
        <v/>
      </c>
      <c r="I39" s="124"/>
      <c r="K39" s="8"/>
      <c r="U39" s="89"/>
      <c r="V39" s="89"/>
      <c r="W39" s="89"/>
      <c r="X39" s="89"/>
      <c r="Y39" s="89"/>
      <c r="Z39" s="89"/>
      <c r="AA39" s="104"/>
    </row>
    <row r="40" spans="1:27" ht="18" customHeight="1" x14ac:dyDescent="0.25">
      <c r="A40" s="41" t="s">
        <v>32</v>
      </c>
      <c r="B40" s="10"/>
      <c r="C40" s="20"/>
      <c r="D40" s="52" t="s">
        <v>45</v>
      </c>
      <c r="E40" s="202"/>
      <c r="F40" s="180"/>
      <c r="G40" s="70" t="str">
        <f>IF(OR(B37="",D37="",F37="",G37="",H37=""),"",MAX(B37,D37,F37,G37,H37)-MIN(B37,D37,F37,G37,H37))</f>
        <v/>
      </c>
      <c r="H40" s="61" t="s">
        <v>20</v>
      </c>
      <c r="I40" s="160"/>
      <c r="K40" s="12"/>
      <c r="U40" s="89"/>
      <c r="V40" s="89"/>
      <c r="W40" s="89"/>
      <c r="X40" s="89"/>
      <c r="Y40" s="89"/>
      <c r="Z40" s="89"/>
      <c r="AA40" s="104"/>
    </row>
    <row r="41" spans="1:27" ht="18" customHeight="1" x14ac:dyDescent="0.25">
      <c r="A41" s="42" t="s">
        <v>11</v>
      </c>
      <c r="B41" s="9" t="str">
        <f>IF(B40="","",B39-B40)</f>
        <v/>
      </c>
      <c r="C41" s="17"/>
      <c r="D41" s="52" t="s">
        <v>46</v>
      </c>
      <c r="E41" s="202"/>
      <c r="F41" s="180"/>
      <c r="G41" s="70" t="str">
        <f>IF(OR(B38="",D38="",F38="",G38="",H38=""),"",MAX(B38,D38,F38,G38,H38)-MIN(B38,D38,F38,G38,H38))</f>
        <v/>
      </c>
      <c r="H41" s="62" t="s">
        <v>19</v>
      </c>
      <c r="I41" s="161"/>
      <c r="J41" s="98"/>
      <c r="L41" s="99"/>
      <c r="U41" s="89"/>
      <c r="V41" s="89"/>
      <c r="W41" s="89"/>
      <c r="X41" s="89"/>
      <c r="Y41" s="89"/>
      <c r="Z41" s="89"/>
      <c r="AA41" s="104"/>
    </row>
    <row r="42" spans="1:27" ht="18" customHeight="1" x14ac:dyDescent="0.2">
      <c r="A42" s="22" t="s">
        <v>12</v>
      </c>
      <c r="B42" s="43">
        <v>0.15</v>
      </c>
      <c r="C42" s="59"/>
      <c r="D42" s="142"/>
      <c r="E42" s="143"/>
      <c r="F42" s="143"/>
      <c r="G42" s="144"/>
      <c r="H42" s="61" t="s">
        <v>21</v>
      </c>
      <c r="I42" s="71"/>
      <c r="U42" s="89"/>
      <c r="V42" s="89"/>
      <c r="W42" s="89"/>
      <c r="X42" s="89"/>
      <c r="Y42" s="89"/>
      <c r="Z42" s="89"/>
      <c r="AA42" s="104"/>
    </row>
    <row r="43" spans="1:27" ht="13.5" customHeight="1" x14ac:dyDescent="0.2">
      <c r="A43" s="55"/>
      <c r="B43" s="200"/>
      <c r="C43" s="201"/>
      <c r="D43" s="72" t="s">
        <v>41</v>
      </c>
      <c r="E43" s="47"/>
      <c r="F43" s="73" t="s">
        <v>42</v>
      </c>
      <c r="G43" s="76"/>
      <c r="H43" s="61" t="s">
        <v>18</v>
      </c>
      <c r="I43" s="71"/>
      <c r="U43" s="89"/>
      <c r="V43" s="89"/>
      <c r="W43" s="89"/>
      <c r="X43" s="89"/>
      <c r="Y43" s="89"/>
      <c r="Z43" s="89"/>
      <c r="AA43" s="104"/>
    </row>
    <row r="44" spans="1:27" ht="12.75" customHeight="1" x14ac:dyDescent="0.2">
      <c r="A44" s="55"/>
      <c r="B44" s="32" t="s">
        <v>175</v>
      </c>
      <c r="C44" s="203"/>
      <c r="D44" s="150" t="str">
        <f>IF(D27="","",IF(ABS(D27)&lt;=0.54,"X",""))</f>
        <v/>
      </c>
      <c r="E44" s="47"/>
      <c r="F44" s="74" t="str">
        <f>IF(D27="","",IF(ABS(D27)&gt;0.54,"X",""))</f>
        <v/>
      </c>
      <c r="G44" s="77"/>
      <c r="H44" s="78"/>
      <c r="I44" s="79"/>
      <c r="U44" s="89"/>
      <c r="V44" s="89"/>
      <c r="W44" s="89"/>
      <c r="X44" s="89"/>
      <c r="Y44" s="89"/>
      <c r="Z44" s="89"/>
      <c r="AA44" s="104"/>
    </row>
    <row r="45" spans="1:27" ht="12.75" customHeight="1" x14ac:dyDescent="0.2">
      <c r="A45" s="55"/>
      <c r="B45" s="119"/>
      <c r="C45" s="120" t="s">
        <v>170</v>
      </c>
      <c r="D45" s="150" t="str">
        <f>IF(I27="","",IF(OR(I27&lt;=1),"X",""))</f>
        <v/>
      </c>
      <c r="E45" s="47"/>
      <c r="F45" s="150" t="str">
        <f>IF(I27="","",IF(OR(I27&gt;1),"X",""))</f>
        <v/>
      </c>
      <c r="G45" s="77"/>
      <c r="U45" s="89"/>
      <c r="V45" s="89"/>
      <c r="W45" s="89"/>
      <c r="X45" s="89"/>
      <c r="Y45" s="89"/>
      <c r="Z45" s="89"/>
      <c r="AA45" s="104"/>
    </row>
    <row r="46" spans="1:27" ht="12.75" customHeight="1" x14ac:dyDescent="0.2">
      <c r="A46" s="55"/>
      <c r="B46" s="32" t="s">
        <v>176</v>
      </c>
      <c r="C46" s="203"/>
      <c r="D46" s="150" t="str">
        <f>IF(OR(C14="NO",C14=""),"",(IF(I32="Contact TSD","",IF(AND(B41&gt;=-0.15,B41&lt;=0.15),"X",""))))</f>
        <v/>
      </c>
      <c r="E46" s="47"/>
      <c r="F46" s="75" t="str">
        <f>IF(C14="NO","X",(IF(I32&lt;&gt;"Contact TSD",IF(B39&lt;&gt;"",IF(B40&lt;&gt;"",IF(OR(B41&lt;-0.15,B41&gt;0.15),"X",""),""),""),"X")))</f>
        <v/>
      </c>
      <c r="G46" s="151" t="s">
        <v>217</v>
      </c>
      <c r="I46" s="157"/>
      <c r="U46" s="89"/>
      <c r="V46" s="89"/>
      <c r="W46" s="89"/>
      <c r="X46" s="89"/>
      <c r="Y46" s="89"/>
      <c r="Z46" s="89"/>
      <c r="AA46" s="104"/>
    </row>
    <row r="47" spans="1:27" ht="12.75" customHeight="1" x14ac:dyDescent="0.2">
      <c r="A47" s="55"/>
      <c r="B47" s="119"/>
      <c r="C47" s="120" t="s">
        <v>169</v>
      </c>
      <c r="D47" s="150" t="str">
        <f>IF(G39="","",IF(OR(G39&lt;=0.26),"X",""))</f>
        <v/>
      </c>
      <c r="E47" s="47"/>
      <c r="F47" s="63" t="str">
        <f>IF(G39="","",IF(OR(G39&gt;0.26),"X",""))</f>
        <v/>
      </c>
      <c r="G47" s="151" t="s">
        <v>218</v>
      </c>
      <c r="I47" s="151"/>
      <c r="U47" s="89"/>
      <c r="V47" s="89"/>
      <c r="W47" s="89"/>
      <c r="X47" s="89"/>
      <c r="Y47" s="89"/>
      <c r="Z47" s="89"/>
      <c r="AA47" s="104"/>
    </row>
    <row r="48" spans="1:27" ht="12.75" customHeight="1" x14ac:dyDescent="0.2">
      <c r="A48" s="47"/>
      <c r="B48" s="106" t="s">
        <v>33</v>
      </c>
      <c r="C48" s="204"/>
      <c r="D48" s="149" t="str">
        <f>IF(I38&lt;&gt;"",IF(AND(I38&gt;=15,I38&lt;=27),"X",IF(AND(I38&gt;=60,I38&lt;=80),"X","")),"")</f>
        <v/>
      </c>
      <c r="E48" s="47"/>
      <c r="F48" s="149" t="str">
        <f>IF(I38&lt;&gt;"",IF(OR(I38&lt;15,I38&gt;27),IF(OR(I38&lt;60,I38&gt;80),"X",""),""),"")</f>
        <v/>
      </c>
      <c r="G48" s="158" t="s">
        <v>219</v>
      </c>
      <c r="I48" s="157"/>
      <c r="U48" s="89"/>
      <c r="V48" s="89"/>
      <c r="W48" s="89"/>
      <c r="X48" s="89"/>
      <c r="Y48" s="89"/>
      <c r="Z48" s="89"/>
      <c r="AA48" s="104"/>
    </row>
    <row r="49" spans="1:27" ht="12.75" customHeight="1" x14ac:dyDescent="0.2">
      <c r="A49" s="106"/>
      <c r="B49" s="178"/>
      <c r="C49" s="179"/>
      <c r="D49" s="128"/>
      <c r="E49" s="55"/>
      <c r="F49" s="128"/>
      <c r="G49" s="47"/>
      <c r="H49" s="47"/>
      <c r="I49" s="47"/>
      <c r="K49" s="92"/>
      <c r="U49" s="89"/>
      <c r="V49" s="89"/>
      <c r="W49" s="89"/>
      <c r="X49" s="89"/>
      <c r="Y49" s="89"/>
      <c r="Z49" s="89"/>
      <c r="AA49" s="104"/>
    </row>
    <row r="50" spans="1:27" ht="5.25" customHeight="1" x14ac:dyDescent="0.2">
      <c r="B50" s="81"/>
      <c r="C50" s="81"/>
      <c r="D50" s="7"/>
      <c r="E50" s="7"/>
      <c r="F50" s="81"/>
      <c r="G50" s="7"/>
      <c r="H50" s="82"/>
      <c r="I50" s="82"/>
      <c r="J50" s="100"/>
      <c r="U50" s="89"/>
      <c r="V50" s="89"/>
      <c r="W50" s="89"/>
      <c r="X50" s="89"/>
      <c r="Y50" s="89"/>
      <c r="Z50" s="89"/>
      <c r="AA50" s="104"/>
    </row>
    <row r="51" spans="1:27" ht="12.75" customHeight="1" x14ac:dyDescent="0.3">
      <c r="A51" s="80"/>
      <c r="B51" s="7"/>
      <c r="C51" s="7"/>
      <c r="D51" s="80"/>
      <c r="E51" s="223" t="str">
        <f>IF(D52="","",IF(D52="","There is missing data, check data entry OR a test has failed, Contact TSD.",""))</f>
        <v/>
      </c>
      <c r="F51" s="169"/>
      <c r="G51" s="167"/>
      <c r="H51" s="167"/>
      <c r="I51" s="167"/>
      <c r="J51" s="101"/>
      <c r="U51" s="89"/>
      <c r="V51" s="89"/>
      <c r="W51" s="89"/>
      <c r="X51" s="89"/>
      <c r="Y51" s="89"/>
      <c r="Z51" s="89"/>
      <c r="AA51" s="104"/>
    </row>
    <row r="52" spans="1:27" ht="15.75" customHeight="1" x14ac:dyDescent="0.2">
      <c r="A52" s="83" t="s">
        <v>17</v>
      </c>
      <c r="B52" s="176" t="s">
        <v>13</v>
      </c>
      <c r="C52" s="177"/>
      <c r="D52" s="4" t="str">
        <f>IF(C14="","",IF(AND(D44="X",D45="X",D46="X",D47="X",D48="X",J52="X"),"X",""))</f>
        <v/>
      </c>
      <c r="E52" s="168"/>
      <c r="F52" s="168"/>
      <c r="G52" s="168"/>
      <c r="H52" s="168"/>
      <c r="I52" s="168"/>
      <c r="J52" s="231" t="str">
        <f>(IF(OR(B7="",B8="",B9="",C14="",B16="",H16="",D27="",I27="",B31="",G31="",G32="",I36="",I37="",I38="",B40=""),"","X"))</f>
        <v/>
      </c>
      <c r="U52" s="89"/>
      <c r="V52" s="89"/>
      <c r="W52" s="89"/>
      <c r="X52" s="89"/>
      <c r="Y52" s="89"/>
      <c r="Z52" s="89"/>
      <c r="AA52" s="104"/>
    </row>
    <row r="53" spans="1:27" ht="3" customHeight="1" thickBot="1" x14ac:dyDescent="0.25">
      <c r="A53" s="80"/>
      <c r="B53" s="7"/>
      <c r="C53" s="7"/>
      <c r="D53" s="80"/>
      <c r="E53" s="80"/>
      <c r="F53" s="7"/>
      <c r="G53" s="80"/>
      <c r="H53" s="7"/>
      <c r="I53" s="80"/>
      <c r="U53" s="89"/>
      <c r="V53" s="89"/>
      <c r="W53" s="89"/>
      <c r="X53" s="89"/>
      <c r="Y53" s="89"/>
      <c r="Z53" s="89"/>
      <c r="AA53" s="104"/>
    </row>
    <row r="54" spans="1:27" ht="20.25" customHeight="1" x14ac:dyDescent="0.2">
      <c r="A54" s="84" t="s">
        <v>24</v>
      </c>
      <c r="B54" s="205"/>
      <c r="C54" s="206"/>
      <c r="D54" s="207"/>
      <c r="E54" s="207"/>
      <c r="F54" s="207"/>
      <c r="G54" s="207"/>
      <c r="H54" s="207"/>
      <c r="I54" s="208"/>
      <c r="U54" s="89"/>
      <c r="V54" s="89"/>
      <c r="W54" s="89"/>
      <c r="X54" s="89"/>
      <c r="Y54" s="89"/>
      <c r="Z54" s="89"/>
      <c r="AA54" s="104"/>
    </row>
    <row r="55" spans="1:27" ht="20.25" customHeight="1" x14ac:dyDescent="0.2">
      <c r="A55" s="85"/>
      <c r="B55" s="209"/>
      <c r="C55" s="210"/>
      <c r="D55" s="211"/>
      <c r="E55" s="211"/>
      <c r="F55" s="211"/>
      <c r="G55" s="211"/>
      <c r="H55" s="211"/>
      <c r="I55" s="212"/>
      <c r="U55" s="89"/>
      <c r="V55" s="89"/>
      <c r="W55" s="89"/>
      <c r="X55" s="89"/>
      <c r="Y55" s="89"/>
      <c r="Z55" s="89"/>
      <c r="AA55" s="104"/>
    </row>
    <row r="56" spans="1:27" ht="20.25" customHeight="1" x14ac:dyDescent="0.2">
      <c r="A56" s="85"/>
      <c r="B56" s="209"/>
      <c r="C56" s="210"/>
      <c r="D56" s="211"/>
      <c r="E56" s="211"/>
      <c r="F56" s="211"/>
      <c r="G56" s="211"/>
      <c r="H56" s="211"/>
      <c r="I56" s="212"/>
      <c r="U56" s="89"/>
      <c r="V56" s="89"/>
      <c r="W56" s="89"/>
      <c r="X56" s="89"/>
      <c r="Y56" s="89"/>
      <c r="Z56" s="89"/>
      <c r="AA56" s="104"/>
    </row>
    <row r="57" spans="1:27" ht="20.25" customHeight="1" thickBot="1" x14ac:dyDescent="0.25">
      <c r="A57" s="86"/>
      <c r="B57" s="213"/>
      <c r="C57" s="214"/>
      <c r="D57" s="215"/>
      <c r="E57" s="215"/>
      <c r="F57" s="215"/>
      <c r="G57" s="215"/>
      <c r="H57" s="215"/>
      <c r="I57" s="216"/>
      <c r="U57" s="89"/>
      <c r="V57" s="89"/>
      <c r="W57" s="89"/>
      <c r="X57" s="89"/>
      <c r="Y57" s="89"/>
      <c r="Z57" s="89"/>
      <c r="AA57" s="104"/>
    </row>
    <row r="58" spans="1:27" ht="12" customHeight="1" x14ac:dyDescent="0.2">
      <c r="A58" s="102"/>
      <c r="B58" s="111"/>
      <c r="C58" s="111"/>
      <c r="D58" s="111"/>
      <c r="E58" s="111"/>
      <c r="F58" s="111"/>
      <c r="G58" s="111"/>
      <c r="H58" s="111"/>
      <c r="I58" s="111"/>
      <c r="U58" s="89"/>
      <c r="V58" s="89"/>
      <c r="W58" s="89"/>
      <c r="X58" s="89"/>
      <c r="Y58" s="89"/>
      <c r="Z58" s="89"/>
      <c r="AA58" s="104"/>
    </row>
    <row r="59" spans="1:27" ht="14.1" customHeight="1" x14ac:dyDescent="0.2">
      <c r="A59" s="5"/>
      <c r="B59" s="2"/>
      <c r="C59" s="2"/>
      <c r="D59" s="2"/>
      <c r="E59" s="2"/>
      <c r="F59" s="2"/>
      <c r="G59" s="2"/>
      <c r="H59" s="2"/>
      <c r="I59" s="2"/>
      <c r="U59" s="89"/>
      <c r="V59" s="89"/>
      <c r="W59" s="89"/>
      <c r="X59" s="89"/>
      <c r="Y59" s="89"/>
      <c r="Z59" s="89"/>
      <c r="AA59" s="104"/>
    </row>
    <row r="60" spans="1:27" ht="14.1" customHeight="1" x14ac:dyDescent="0.2">
      <c r="A60" s="2"/>
      <c r="B60" s="2"/>
      <c r="C60" s="2"/>
      <c r="D60" s="2"/>
      <c r="E60" s="2"/>
      <c r="F60" s="2"/>
      <c r="G60" s="2"/>
      <c r="H60" s="2"/>
      <c r="I60" s="2"/>
      <c r="U60" s="89"/>
      <c r="V60" s="89"/>
      <c r="W60" s="89"/>
      <c r="X60" s="89"/>
      <c r="Y60" s="89"/>
      <c r="Z60" s="89"/>
      <c r="AA60" s="104"/>
    </row>
    <row r="61" spans="1:27" ht="17.25" customHeight="1" x14ac:dyDescent="0.2">
      <c r="A61" s="14"/>
      <c r="B61" s="14"/>
      <c r="C61" s="14"/>
      <c r="D61" s="14"/>
      <c r="E61" s="14"/>
      <c r="F61" s="14"/>
      <c r="G61" s="14"/>
      <c r="H61" s="14"/>
      <c r="I61" s="14"/>
      <c r="U61" s="89"/>
      <c r="V61" s="89"/>
      <c r="W61" s="89"/>
      <c r="X61" s="89"/>
      <c r="Y61" s="89"/>
      <c r="Z61" s="89"/>
      <c r="AA61" s="104"/>
    </row>
    <row r="62" spans="1:27" ht="4.5" customHeight="1" x14ac:dyDescent="0.2">
      <c r="B62" s="14"/>
      <c r="C62" s="14"/>
      <c r="D62" s="14"/>
      <c r="E62" s="14"/>
      <c r="F62" s="14"/>
      <c r="G62" s="14"/>
      <c r="H62" s="14"/>
      <c r="I62" s="14"/>
      <c r="U62" s="89"/>
      <c r="V62" s="89"/>
      <c r="W62" s="89"/>
      <c r="X62" s="89"/>
      <c r="Y62" s="89"/>
      <c r="Z62" s="89"/>
      <c r="AA62" s="104"/>
    </row>
    <row r="63" spans="1:27" ht="9.75" customHeight="1" x14ac:dyDescent="0.2">
      <c r="A63" s="106"/>
      <c r="B63" s="14"/>
      <c r="C63" s="14"/>
      <c r="D63" s="14"/>
      <c r="E63" s="14"/>
      <c r="F63" s="14"/>
      <c r="G63" s="14"/>
      <c r="H63" s="14"/>
      <c r="I63" s="14"/>
      <c r="U63" s="89"/>
      <c r="V63" s="89"/>
      <c r="W63" s="89"/>
      <c r="X63" s="89"/>
      <c r="Y63" s="89"/>
      <c r="Z63" s="89"/>
      <c r="AA63" s="104"/>
    </row>
    <row r="64" spans="1:27" ht="14.1" customHeight="1" x14ac:dyDescent="0.2">
      <c r="B64" s="14"/>
      <c r="C64" s="14"/>
      <c r="D64" s="14"/>
      <c r="E64" s="14"/>
      <c r="F64" s="14"/>
      <c r="G64" s="14"/>
      <c r="H64" s="14"/>
      <c r="I64" s="14"/>
      <c r="U64" s="89"/>
      <c r="V64" s="89"/>
      <c r="W64" s="89"/>
      <c r="X64" s="89"/>
      <c r="Y64" s="89"/>
      <c r="Z64" s="89"/>
      <c r="AA64" s="104"/>
    </row>
    <row r="65" spans="1:28" ht="14.85" customHeight="1" x14ac:dyDescent="0.2">
      <c r="A65" s="14"/>
      <c r="B65" s="14"/>
      <c r="C65" s="14"/>
      <c r="D65" s="14"/>
      <c r="E65" s="14"/>
      <c r="F65" s="14"/>
      <c r="G65" s="14"/>
      <c r="H65" s="14"/>
      <c r="I65" s="14"/>
      <c r="U65" s="89"/>
      <c r="V65" s="89"/>
      <c r="W65" s="89"/>
      <c r="X65" s="89"/>
      <c r="Y65" s="89"/>
      <c r="Z65" s="89"/>
      <c r="AA65" s="104"/>
    </row>
    <row r="66" spans="1:28" s="14" customFormat="1" ht="14.85" customHeight="1" x14ac:dyDescent="0.2">
      <c r="J66" s="102"/>
      <c r="K66" s="102"/>
      <c r="L66" s="102"/>
      <c r="M66" s="102"/>
      <c r="N66" s="102"/>
      <c r="O66" s="102"/>
      <c r="P66" s="102"/>
      <c r="Q66" s="102"/>
      <c r="R66" s="102"/>
      <c r="S66" s="102"/>
      <c r="T66" s="102"/>
      <c r="U66" s="103"/>
      <c r="V66" s="103"/>
      <c r="W66" s="103"/>
      <c r="X66" s="103"/>
      <c r="Y66" s="103"/>
      <c r="Z66" s="103"/>
      <c r="AA66" s="104"/>
      <c r="AB66" s="105"/>
    </row>
    <row r="67" spans="1:28" s="14" customFormat="1" ht="14.85" customHeight="1" x14ac:dyDescent="0.2">
      <c r="J67" s="102"/>
      <c r="K67" s="102"/>
      <c r="L67" s="102"/>
      <c r="M67" s="102"/>
      <c r="N67" s="102"/>
      <c r="O67" s="102"/>
      <c r="P67" s="102"/>
      <c r="Q67" s="102"/>
      <c r="R67" s="102"/>
      <c r="S67" s="102"/>
      <c r="T67" s="102"/>
      <c r="U67" s="103"/>
      <c r="V67" s="103"/>
      <c r="W67" s="103"/>
      <c r="X67" s="103"/>
      <c r="Y67" s="103"/>
      <c r="Z67" s="103"/>
      <c r="AA67" s="104"/>
      <c r="AB67" s="105"/>
    </row>
    <row r="68" spans="1:28" s="14" customFormat="1" ht="14.85" customHeight="1" x14ac:dyDescent="0.2">
      <c r="J68" s="102"/>
      <c r="K68" s="102"/>
      <c r="L68" s="102"/>
      <c r="M68" s="102"/>
      <c r="N68" s="102"/>
      <c r="O68" s="102"/>
      <c r="P68" s="102"/>
      <c r="Q68" s="102"/>
      <c r="R68" s="102"/>
      <c r="S68" s="102"/>
      <c r="T68" s="102"/>
      <c r="U68" s="103"/>
      <c r="V68" s="103"/>
      <c r="W68" s="103"/>
      <c r="X68" s="103"/>
      <c r="Y68" s="103"/>
      <c r="Z68" s="103"/>
      <c r="AA68" s="104"/>
      <c r="AB68" s="105"/>
    </row>
    <row r="69" spans="1:28" s="14" customFormat="1" ht="14.85" customHeight="1" x14ac:dyDescent="0.2">
      <c r="J69" s="102"/>
      <c r="K69" s="102"/>
      <c r="L69" s="102"/>
      <c r="M69" s="102"/>
      <c r="N69" s="102"/>
      <c r="O69" s="102"/>
      <c r="P69" s="102"/>
      <c r="Q69" s="102"/>
      <c r="R69" s="102"/>
      <c r="S69" s="102"/>
      <c r="T69" s="102"/>
      <c r="U69" s="103"/>
      <c r="V69" s="103"/>
      <c r="W69" s="103"/>
      <c r="X69" s="103"/>
      <c r="Y69" s="103"/>
      <c r="Z69" s="103"/>
      <c r="AA69" s="104"/>
      <c r="AB69" s="105"/>
    </row>
    <row r="70" spans="1:28" s="14" customFormat="1" ht="14.85" customHeight="1" x14ac:dyDescent="0.2">
      <c r="J70" s="102"/>
      <c r="K70" s="102"/>
      <c r="L70" s="102"/>
      <c r="M70" s="102"/>
      <c r="N70" s="102"/>
      <c r="O70" s="102"/>
      <c r="P70" s="102"/>
      <c r="Q70" s="102"/>
      <c r="R70" s="102"/>
      <c r="S70" s="102"/>
      <c r="T70" s="102"/>
      <c r="U70" s="103"/>
      <c r="V70" s="103"/>
      <c r="W70" s="103"/>
      <c r="X70" s="103"/>
      <c r="Y70" s="103"/>
      <c r="Z70" s="103"/>
      <c r="AA70" s="104"/>
      <c r="AB70" s="105"/>
    </row>
    <row r="71" spans="1:28" s="14" customFormat="1" ht="14.85" customHeight="1" x14ac:dyDescent="0.2">
      <c r="B71" s="107"/>
      <c r="C71" s="107"/>
      <c r="J71" s="102"/>
      <c r="K71" s="102"/>
      <c r="L71" s="102"/>
      <c r="M71" s="102"/>
      <c r="N71" s="102"/>
      <c r="O71" s="102"/>
      <c r="P71" s="102"/>
      <c r="Q71" s="102"/>
      <c r="R71" s="102"/>
      <c r="S71" s="102"/>
      <c r="T71" s="102"/>
      <c r="U71" s="103"/>
      <c r="V71" s="103"/>
      <c r="W71" s="103"/>
      <c r="X71" s="103"/>
      <c r="Y71" s="103"/>
      <c r="Z71" s="103"/>
      <c r="AA71" s="104"/>
      <c r="AB71" s="105"/>
    </row>
    <row r="72" spans="1:28" s="14" customFormat="1" ht="14.85" customHeight="1" x14ac:dyDescent="0.2">
      <c r="J72" s="102"/>
      <c r="K72" s="102"/>
      <c r="L72" s="102"/>
      <c r="M72" s="102"/>
      <c r="N72" s="102"/>
      <c r="O72" s="102"/>
      <c r="P72" s="102"/>
      <c r="Q72" s="102"/>
      <c r="R72" s="102"/>
      <c r="S72" s="102"/>
      <c r="T72" s="102"/>
      <c r="U72" s="103"/>
      <c r="V72" s="103"/>
      <c r="W72" s="103"/>
      <c r="X72" s="103"/>
      <c r="Y72" s="103"/>
      <c r="Z72" s="103"/>
      <c r="AA72" s="104"/>
      <c r="AB72" s="105"/>
    </row>
    <row r="73" spans="1:28" s="14" customFormat="1" ht="14.85" customHeight="1" x14ac:dyDescent="0.2">
      <c r="J73" s="102"/>
      <c r="K73" s="102"/>
      <c r="L73" s="102"/>
      <c r="M73" s="102"/>
      <c r="N73" s="102"/>
      <c r="O73" s="102"/>
      <c r="P73" s="102"/>
      <c r="Q73" s="102"/>
      <c r="R73" s="102"/>
      <c r="S73" s="102"/>
      <c r="T73" s="102"/>
      <c r="U73" s="103"/>
      <c r="V73" s="103"/>
      <c r="W73" s="103"/>
      <c r="X73" s="103"/>
      <c r="Y73" s="103"/>
      <c r="Z73" s="103"/>
      <c r="AA73" s="104"/>
      <c r="AB73" s="105"/>
    </row>
    <row r="74" spans="1:28" s="14" customFormat="1" ht="14.85" customHeight="1" x14ac:dyDescent="0.2">
      <c r="J74" s="102"/>
      <c r="K74" s="102"/>
      <c r="L74" s="102"/>
      <c r="M74" s="102"/>
      <c r="N74" s="102"/>
      <c r="O74" s="102"/>
      <c r="P74" s="102"/>
      <c r="Q74" s="102"/>
      <c r="R74" s="102"/>
      <c r="S74" s="102"/>
      <c r="T74" s="102"/>
      <c r="U74" s="103"/>
      <c r="V74" s="103"/>
      <c r="W74" s="103"/>
      <c r="X74" s="103"/>
      <c r="Y74" s="103"/>
      <c r="Z74" s="103"/>
      <c r="AA74" s="104"/>
      <c r="AB74" s="105"/>
    </row>
    <row r="75" spans="1:28" s="14" customFormat="1" ht="14.85" customHeight="1" x14ac:dyDescent="0.2">
      <c r="J75" s="102"/>
      <c r="K75" s="102"/>
      <c r="L75" s="102"/>
      <c r="M75" s="102"/>
      <c r="N75" s="102"/>
      <c r="O75" s="102"/>
      <c r="P75" s="102"/>
      <c r="Q75" s="102"/>
      <c r="R75" s="102"/>
      <c r="S75" s="102"/>
      <c r="T75" s="102"/>
      <c r="U75" s="103"/>
      <c r="V75" s="103"/>
      <c r="W75" s="103"/>
      <c r="X75" s="103"/>
      <c r="Y75" s="103"/>
      <c r="Z75" s="103"/>
      <c r="AA75" s="104"/>
      <c r="AB75" s="105"/>
    </row>
    <row r="76" spans="1:28" s="14" customFormat="1" ht="14.85" customHeight="1" x14ac:dyDescent="0.2">
      <c r="J76" s="102"/>
      <c r="K76" s="102"/>
      <c r="L76" s="102"/>
      <c r="M76" s="102"/>
      <c r="N76" s="102"/>
      <c r="O76" s="102"/>
      <c r="P76" s="102"/>
      <c r="Q76" s="102"/>
      <c r="R76" s="102"/>
      <c r="S76" s="102"/>
      <c r="T76" s="102"/>
      <c r="U76" s="103"/>
      <c r="V76" s="103"/>
      <c r="W76" s="103"/>
      <c r="X76" s="103"/>
      <c r="Y76" s="103"/>
      <c r="Z76" s="103"/>
      <c r="AA76" s="104"/>
      <c r="AB76" s="105"/>
    </row>
    <row r="77" spans="1:28" s="14" customFormat="1" ht="14.85" customHeight="1" x14ac:dyDescent="0.2">
      <c r="J77" s="102"/>
      <c r="K77" s="102"/>
      <c r="L77" s="102"/>
      <c r="M77" s="102"/>
      <c r="N77" s="102"/>
      <c r="O77" s="102"/>
      <c r="P77" s="102"/>
      <c r="Q77" s="102"/>
      <c r="R77" s="102"/>
      <c r="S77" s="102"/>
      <c r="T77" s="102"/>
      <c r="U77" s="103"/>
      <c r="V77" s="103"/>
      <c r="W77" s="103"/>
      <c r="X77" s="103"/>
      <c r="Y77" s="103"/>
      <c r="Z77" s="103"/>
      <c r="AA77" s="104"/>
      <c r="AB77" s="105"/>
    </row>
    <row r="78" spans="1:28" s="14" customFormat="1" ht="14.85" customHeight="1" x14ac:dyDescent="0.2">
      <c r="J78" s="102"/>
      <c r="K78" s="102"/>
      <c r="L78" s="102"/>
      <c r="M78" s="102"/>
      <c r="N78" s="102"/>
      <c r="O78" s="102"/>
      <c r="P78" s="102"/>
      <c r="Q78" s="102"/>
      <c r="R78" s="102"/>
      <c r="S78" s="102"/>
      <c r="T78" s="102"/>
      <c r="U78" s="103"/>
      <c r="V78" s="103"/>
      <c r="W78" s="103"/>
      <c r="X78" s="103"/>
      <c r="Y78" s="103"/>
      <c r="Z78" s="103"/>
      <c r="AA78" s="104"/>
      <c r="AB78" s="105"/>
    </row>
    <row r="79" spans="1:28" s="14" customFormat="1" ht="14.85" customHeight="1" x14ac:dyDescent="0.2">
      <c r="J79" s="102"/>
      <c r="K79" s="102"/>
      <c r="L79" s="102"/>
      <c r="M79" s="102"/>
      <c r="N79" s="102"/>
      <c r="O79" s="102"/>
      <c r="P79" s="102"/>
      <c r="Q79" s="102"/>
      <c r="R79" s="102"/>
      <c r="S79" s="102"/>
      <c r="T79" s="102"/>
      <c r="U79" s="103"/>
      <c r="V79" s="103"/>
      <c r="W79" s="103"/>
      <c r="X79" s="103"/>
      <c r="Y79" s="103"/>
      <c r="Z79" s="103"/>
      <c r="AA79" s="104"/>
      <c r="AB79" s="105"/>
    </row>
    <row r="80" spans="1:28" s="14" customFormat="1" ht="14.85" customHeight="1" x14ac:dyDescent="0.2">
      <c r="J80" s="102"/>
      <c r="K80" s="102"/>
      <c r="L80" s="102"/>
      <c r="M80" s="102"/>
      <c r="N80" s="102"/>
      <c r="O80" s="102"/>
      <c r="P80" s="102"/>
      <c r="Q80" s="102"/>
      <c r="R80" s="102"/>
      <c r="S80" s="102"/>
      <c r="T80" s="102"/>
      <c r="U80" s="103"/>
      <c r="V80" s="103"/>
      <c r="W80" s="103"/>
      <c r="X80" s="103"/>
      <c r="Y80" s="103"/>
      <c r="Z80" s="103"/>
      <c r="AA80" s="104"/>
      <c r="AB80" s="105"/>
    </row>
    <row r="81" spans="10:28" s="14" customFormat="1" ht="14.85" customHeight="1" x14ac:dyDescent="0.2">
      <c r="J81" s="102"/>
      <c r="K81" s="102"/>
      <c r="L81" s="102"/>
      <c r="M81" s="102"/>
      <c r="N81" s="102"/>
      <c r="O81" s="102"/>
      <c r="P81" s="102"/>
      <c r="Q81" s="102"/>
      <c r="R81" s="102"/>
      <c r="S81" s="102"/>
      <c r="T81" s="102"/>
      <c r="U81" s="103"/>
      <c r="V81" s="103"/>
      <c r="W81" s="103"/>
      <c r="X81" s="103"/>
      <c r="Y81" s="103"/>
      <c r="Z81" s="103"/>
      <c r="AA81" s="104"/>
      <c r="AB81" s="105"/>
    </row>
    <row r="82" spans="10:28" s="14" customFormat="1" ht="14.85" customHeight="1" x14ac:dyDescent="0.2">
      <c r="J82" s="102"/>
      <c r="K82" s="102"/>
      <c r="L82" s="102"/>
      <c r="M82" s="102"/>
      <c r="N82" s="102"/>
      <c r="O82" s="102"/>
      <c r="P82" s="102"/>
      <c r="Q82" s="102"/>
      <c r="R82" s="102"/>
      <c r="S82" s="102"/>
      <c r="T82" s="102"/>
      <c r="U82" s="103"/>
      <c r="V82" s="103"/>
      <c r="W82" s="103"/>
      <c r="X82" s="103"/>
      <c r="Y82" s="103"/>
      <c r="Z82" s="103"/>
      <c r="AA82" s="104"/>
      <c r="AB82" s="105"/>
    </row>
    <row r="83" spans="10:28" s="105" customFormat="1" ht="14.85" customHeight="1" x14ac:dyDescent="0.2">
      <c r="J83" s="87"/>
      <c r="K83" s="87"/>
      <c r="L83" s="87"/>
      <c r="M83" s="87"/>
      <c r="N83" s="87"/>
      <c r="O83" s="87"/>
      <c r="P83" s="87"/>
      <c r="Q83" s="87"/>
      <c r="R83" s="87"/>
      <c r="S83" s="87"/>
      <c r="T83" s="87"/>
      <c r="U83" s="89"/>
      <c r="V83" s="89"/>
      <c r="W83" s="89"/>
      <c r="X83" s="89"/>
      <c r="Y83" s="89"/>
      <c r="Z83" s="89"/>
      <c r="AA83" s="104"/>
    </row>
    <row r="84" spans="10:28" s="105" customFormat="1" ht="14.85" customHeight="1" x14ac:dyDescent="0.2">
      <c r="J84" s="87"/>
      <c r="K84" s="87"/>
      <c r="L84" s="87"/>
      <c r="M84" s="87"/>
      <c r="N84" s="87"/>
      <c r="O84" s="87"/>
      <c r="P84" s="87"/>
      <c r="Q84" s="87"/>
      <c r="R84" s="87"/>
      <c r="S84" s="87"/>
      <c r="T84" s="87"/>
      <c r="U84" s="89"/>
      <c r="V84" s="89"/>
      <c r="W84" s="89"/>
      <c r="X84" s="89"/>
      <c r="Y84" s="89"/>
      <c r="Z84" s="89"/>
      <c r="AA84" s="104"/>
    </row>
    <row r="85" spans="10:28" s="105" customFormat="1" ht="14.85" customHeight="1" x14ac:dyDescent="0.2">
      <c r="J85" s="87"/>
      <c r="K85" s="87"/>
      <c r="L85" s="87"/>
      <c r="M85" s="87"/>
      <c r="N85" s="87"/>
      <c r="O85" s="87"/>
      <c r="P85" s="87"/>
      <c r="Q85" s="87"/>
      <c r="R85" s="87"/>
      <c r="S85" s="87"/>
      <c r="T85" s="87"/>
      <c r="U85" s="89"/>
      <c r="V85" s="89"/>
      <c r="W85" s="89"/>
      <c r="X85" s="89"/>
      <c r="Y85" s="89"/>
      <c r="Z85" s="89"/>
      <c r="AA85" s="104"/>
    </row>
    <row r="86" spans="10:28" s="105" customFormat="1" ht="14.85" customHeight="1" x14ac:dyDescent="0.2">
      <c r="J86" s="87"/>
      <c r="K86" s="87"/>
      <c r="L86" s="87"/>
      <c r="M86" s="87"/>
      <c r="N86" s="87"/>
      <c r="O86" s="87"/>
      <c r="P86" s="87"/>
      <c r="Q86" s="87"/>
      <c r="R86" s="87"/>
      <c r="S86" s="87"/>
      <c r="T86" s="87"/>
      <c r="U86" s="89"/>
      <c r="V86" s="89"/>
      <c r="W86" s="89"/>
      <c r="X86" s="89"/>
      <c r="Y86" s="89"/>
      <c r="Z86" s="89"/>
      <c r="AA86" s="104"/>
    </row>
    <row r="87" spans="10:28" s="105" customFormat="1" ht="14.85" customHeight="1" x14ac:dyDescent="0.2">
      <c r="J87" s="87"/>
      <c r="K87" s="87"/>
      <c r="L87" s="87"/>
      <c r="M87" s="87"/>
      <c r="N87" s="87"/>
      <c r="O87" s="87"/>
      <c r="P87" s="87"/>
      <c r="Q87" s="87"/>
      <c r="R87" s="87"/>
      <c r="S87" s="87"/>
      <c r="T87" s="87"/>
      <c r="U87" s="89"/>
      <c r="V87" s="89"/>
      <c r="W87" s="89"/>
      <c r="X87" s="89"/>
      <c r="Y87" s="89"/>
      <c r="Z87" s="89"/>
      <c r="AA87" s="104"/>
    </row>
    <row r="88" spans="10:28" s="105" customFormat="1" ht="14.85" customHeight="1" x14ac:dyDescent="0.2">
      <c r="J88" s="87"/>
      <c r="K88" s="87"/>
      <c r="L88" s="87"/>
      <c r="M88" s="87"/>
      <c r="N88" s="87"/>
      <c r="O88" s="87"/>
      <c r="P88" s="87"/>
      <c r="Q88" s="87"/>
      <c r="R88" s="87"/>
      <c r="S88" s="87"/>
      <c r="T88" s="87"/>
      <c r="U88" s="89"/>
      <c r="V88" s="89"/>
      <c r="W88" s="89"/>
      <c r="X88" s="89"/>
      <c r="Y88" s="89"/>
      <c r="Z88" s="89"/>
      <c r="AA88" s="104"/>
    </row>
    <row r="89" spans="10:28" s="105" customFormat="1" ht="14.85" customHeight="1" x14ac:dyDescent="0.2">
      <c r="J89" s="87"/>
      <c r="K89" s="87"/>
      <c r="L89" s="87"/>
      <c r="M89" s="87"/>
      <c r="N89" s="87"/>
      <c r="O89" s="87"/>
      <c r="P89" s="87"/>
      <c r="Q89" s="87"/>
      <c r="R89" s="87"/>
      <c r="S89" s="87"/>
      <c r="T89" s="87"/>
      <c r="U89" s="89"/>
      <c r="V89" s="89"/>
      <c r="W89" s="89"/>
      <c r="X89" s="89"/>
      <c r="Y89" s="89"/>
      <c r="Z89" s="89"/>
      <c r="AA89" s="104"/>
    </row>
    <row r="90" spans="10:28" s="105" customFormat="1" ht="14.85" customHeight="1" x14ac:dyDescent="0.2">
      <c r="J90" s="87"/>
      <c r="K90" s="87"/>
      <c r="L90" s="87"/>
      <c r="M90" s="87"/>
      <c r="N90" s="87"/>
      <c r="O90" s="87"/>
      <c r="P90" s="87"/>
      <c r="Q90" s="87"/>
      <c r="R90" s="87"/>
      <c r="S90" s="87"/>
      <c r="T90" s="87"/>
      <c r="U90" s="89"/>
      <c r="V90" s="89"/>
      <c r="W90" s="89"/>
      <c r="X90" s="89"/>
      <c r="Y90" s="89"/>
      <c r="Z90" s="89"/>
      <c r="AA90" s="104"/>
    </row>
    <row r="91" spans="10:28" s="105" customFormat="1" ht="14.85" customHeight="1" x14ac:dyDescent="0.2">
      <c r="J91" s="87"/>
      <c r="K91" s="87"/>
      <c r="L91" s="87"/>
      <c r="M91" s="87"/>
      <c r="N91" s="87"/>
      <c r="O91" s="87"/>
      <c r="P91" s="87"/>
      <c r="Q91" s="87"/>
      <c r="R91" s="87"/>
      <c r="S91" s="87"/>
      <c r="T91" s="87"/>
      <c r="U91" s="89"/>
      <c r="V91" s="89"/>
      <c r="W91" s="89"/>
      <c r="X91" s="89"/>
      <c r="Y91" s="89"/>
      <c r="Z91" s="89"/>
      <c r="AA91" s="104"/>
    </row>
    <row r="92" spans="10:28" s="105" customFormat="1" ht="14.85" customHeight="1" x14ac:dyDescent="0.2">
      <c r="J92" s="87"/>
      <c r="K92" s="87"/>
      <c r="L92" s="87"/>
      <c r="M92" s="87"/>
      <c r="N92" s="87"/>
      <c r="O92" s="87"/>
      <c r="P92" s="87"/>
      <c r="Q92" s="87"/>
      <c r="R92" s="87"/>
      <c r="S92" s="87"/>
      <c r="T92" s="87"/>
      <c r="U92" s="89"/>
      <c r="V92" s="89"/>
      <c r="W92" s="89"/>
      <c r="X92" s="89"/>
      <c r="Y92" s="89"/>
      <c r="Z92" s="89"/>
      <c r="AA92" s="104"/>
    </row>
    <row r="93" spans="10:28" s="105" customFormat="1" ht="14.85" customHeight="1" x14ac:dyDescent="0.2">
      <c r="J93" s="87"/>
      <c r="K93" s="87"/>
      <c r="L93" s="87"/>
      <c r="M93" s="87"/>
      <c r="N93" s="87"/>
      <c r="O93" s="87"/>
      <c r="P93" s="87"/>
      <c r="Q93" s="87"/>
      <c r="R93" s="87"/>
      <c r="S93" s="87"/>
      <c r="T93" s="87"/>
      <c r="U93" s="89"/>
      <c r="V93" s="89"/>
      <c r="W93" s="89"/>
      <c r="X93" s="89"/>
      <c r="Y93" s="89"/>
      <c r="Z93" s="89"/>
      <c r="AA93" s="104"/>
    </row>
    <row r="94" spans="10:28" s="105" customFormat="1" ht="14.85" customHeight="1" x14ac:dyDescent="0.2">
      <c r="J94" s="87"/>
      <c r="K94" s="87"/>
      <c r="L94" s="87"/>
      <c r="M94" s="87"/>
      <c r="N94" s="87"/>
      <c r="O94" s="87"/>
      <c r="P94" s="87"/>
      <c r="Q94" s="87"/>
      <c r="R94" s="87"/>
      <c r="S94" s="87"/>
      <c r="T94" s="87"/>
      <c r="U94" s="89"/>
      <c r="V94" s="89"/>
      <c r="W94" s="89"/>
      <c r="X94" s="89"/>
      <c r="Y94" s="89"/>
      <c r="Z94" s="89"/>
      <c r="AA94" s="104"/>
    </row>
    <row r="95" spans="10:28" s="105" customFormat="1" ht="14.85" customHeight="1" x14ac:dyDescent="0.2">
      <c r="J95" s="87"/>
      <c r="K95" s="87"/>
      <c r="L95" s="87"/>
      <c r="M95" s="87"/>
      <c r="N95" s="87"/>
      <c r="O95" s="87"/>
      <c r="P95" s="87"/>
      <c r="Q95" s="87"/>
      <c r="R95" s="87"/>
      <c r="S95" s="87"/>
      <c r="T95" s="87"/>
      <c r="U95" s="89"/>
      <c r="V95" s="89"/>
      <c r="W95" s="89"/>
      <c r="X95" s="89"/>
      <c r="Y95" s="89"/>
      <c r="Z95" s="89"/>
      <c r="AA95" s="104"/>
    </row>
    <row r="96" spans="10:28" s="105" customFormat="1" ht="14.85" customHeight="1" x14ac:dyDescent="0.2">
      <c r="J96" s="87"/>
      <c r="K96" s="87"/>
      <c r="L96" s="87"/>
      <c r="M96" s="87"/>
      <c r="N96" s="87"/>
      <c r="O96" s="87"/>
      <c r="P96" s="87"/>
      <c r="Q96" s="87"/>
      <c r="R96" s="87"/>
      <c r="S96" s="87"/>
      <c r="T96" s="87"/>
      <c r="U96" s="89"/>
      <c r="V96" s="89"/>
      <c r="W96" s="89"/>
      <c r="X96" s="89"/>
      <c r="Y96" s="89"/>
      <c r="Z96" s="89"/>
      <c r="AA96" s="104"/>
    </row>
    <row r="97" spans="10:27" s="105" customFormat="1" ht="14.85" customHeight="1" x14ac:dyDescent="0.2">
      <c r="J97" s="87"/>
      <c r="K97" s="87"/>
      <c r="L97" s="87"/>
      <c r="M97" s="87"/>
      <c r="N97" s="87"/>
      <c r="O97" s="87"/>
      <c r="P97" s="87"/>
      <c r="Q97" s="87"/>
      <c r="R97" s="87"/>
      <c r="S97" s="87"/>
      <c r="T97" s="87"/>
      <c r="U97" s="89"/>
      <c r="V97" s="89"/>
      <c r="W97" s="89"/>
      <c r="X97" s="89"/>
      <c r="Y97" s="89"/>
      <c r="Z97" s="89"/>
      <c r="AA97" s="104"/>
    </row>
    <row r="98" spans="10:27" s="105" customFormat="1" ht="14.85" customHeight="1" x14ac:dyDescent="0.2">
      <c r="J98" s="87"/>
      <c r="K98" s="87"/>
      <c r="L98" s="87"/>
      <c r="M98" s="87"/>
      <c r="N98" s="87"/>
      <c r="O98" s="87"/>
      <c r="P98" s="87"/>
      <c r="Q98" s="87"/>
      <c r="R98" s="87"/>
      <c r="S98" s="87"/>
      <c r="T98" s="87"/>
      <c r="U98" s="89"/>
      <c r="V98" s="89"/>
      <c r="W98" s="89"/>
      <c r="X98" s="89"/>
      <c r="Y98" s="89"/>
      <c r="Z98" s="89"/>
      <c r="AA98" s="104"/>
    </row>
    <row r="99" spans="10:27" s="105" customFormat="1" ht="14.85" customHeight="1" x14ac:dyDescent="0.2">
      <c r="J99" s="87"/>
      <c r="K99" s="87"/>
      <c r="L99" s="87"/>
      <c r="M99" s="87"/>
      <c r="N99" s="87"/>
      <c r="O99" s="87"/>
      <c r="P99" s="87"/>
      <c r="Q99" s="87"/>
      <c r="R99" s="87"/>
      <c r="S99" s="87"/>
      <c r="T99" s="87"/>
      <c r="U99" s="89"/>
      <c r="V99" s="89"/>
      <c r="W99" s="89"/>
      <c r="X99" s="89"/>
      <c r="Y99" s="89"/>
      <c r="Z99" s="89"/>
      <c r="AA99" s="104"/>
    </row>
    <row r="100" spans="10:27" s="105" customFormat="1" ht="14.85" customHeight="1" x14ac:dyDescent="0.2">
      <c r="J100" s="87"/>
      <c r="K100" s="87"/>
      <c r="L100" s="87"/>
      <c r="M100" s="87"/>
      <c r="N100" s="87"/>
      <c r="O100" s="87"/>
      <c r="P100" s="87"/>
      <c r="Q100" s="87"/>
      <c r="R100" s="87"/>
      <c r="S100" s="87"/>
      <c r="T100" s="87"/>
      <c r="U100" s="89"/>
      <c r="V100" s="89"/>
      <c r="W100" s="89"/>
      <c r="X100" s="89"/>
      <c r="Y100" s="89"/>
      <c r="Z100" s="89"/>
      <c r="AA100" s="104"/>
    </row>
    <row r="101" spans="10:27" s="105" customFormat="1" ht="14.85" customHeight="1" x14ac:dyDescent="0.2">
      <c r="J101" s="87"/>
      <c r="K101" s="87"/>
      <c r="L101" s="87"/>
      <c r="M101" s="87"/>
      <c r="N101" s="87"/>
      <c r="O101" s="87"/>
      <c r="P101" s="87"/>
      <c r="Q101" s="87"/>
      <c r="R101" s="87"/>
      <c r="S101" s="87"/>
      <c r="T101" s="87"/>
      <c r="U101" s="89"/>
      <c r="V101" s="89"/>
      <c r="W101" s="89"/>
      <c r="X101" s="89"/>
      <c r="Y101" s="89"/>
      <c r="Z101" s="89"/>
      <c r="AA101" s="104"/>
    </row>
    <row r="102" spans="10:27" s="105" customFormat="1" ht="14.85" customHeight="1" x14ac:dyDescent="0.2">
      <c r="J102" s="87"/>
      <c r="K102" s="87"/>
      <c r="L102" s="87"/>
      <c r="M102" s="87"/>
      <c r="N102" s="87"/>
      <c r="O102" s="87"/>
      <c r="P102" s="87"/>
      <c r="Q102" s="87"/>
      <c r="R102" s="87"/>
      <c r="S102" s="87"/>
      <c r="T102" s="87"/>
      <c r="U102" s="89"/>
      <c r="V102" s="89"/>
      <c r="W102" s="89"/>
      <c r="X102" s="89"/>
      <c r="Y102" s="89"/>
      <c r="Z102" s="89"/>
      <c r="AA102" s="104"/>
    </row>
    <row r="103" spans="10:27" s="105" customFormat="1" ht="14.85" customHeight="1" x14ac:dyDescent="0.2">
      <c r="J103" s="87"/>
      <c r="K103" s="87"/>
      <c r="L103" s="87"/>
      <c r="M103" s="87"/>
      <c r="N103" s="87"/>
      <c r="O103" s="87"/>
      <c r="P103" s="87"/>
      <c r="Q103" s="87"/>
      <c r="R103" s="87"/>
      <c r="S103" s="87"/>
      <c r="T103" s="87"/>
      <c r="U103" s="89"/>
      <c r="V103" s="89"/>
      <c r="W103" s="89"/>
      <c r="X103" s="89"/>
      <c r="Y103" s="89"/>
      <c r="Z103" s="89"/>
      <c r="AA103" s="104"/>
    </row>
    <row r="104" spans="10:27" s="105" customFormat="1" ht="14.85" customHeight="1" x14ac:dyDescent="0.2">
      <c r="J104" s="87"/>
      <c r="K104" s="87"/>
      <c r="L104" s="87"/>
      <c r="M104" s="87"/>
      <c r="N104" s="87"/>
      <c r="O104" s="87"/>
      <c r="P104" s="87"/>
      <c r="Q104" s="87"/>
      <c r="R104" s="87"/>
      <c r="S104" s="87"/>
      <c r="T104" s="87"/>
      <c r="U104" s="89"/>
      <c r="V104" s="89"/>
      <c r="W104" s="89"/>
      <c r="X104" s="89"/>
      <c r="Y104" s="89"/>
      <c r="Z104" s="89"/>
      <c r="AA104" s="104"/>
    </row>
    <row r="105" spans="10:27" s="105" customFormat="1" ht="14.85" customHeight="1" x14ac:dyDescent="0.2">
      <c r="J105" s="87"/>
      <c r="K105" s="87"/>
      <c r="L105" s="87"/>
      <c r="M105" s="87"/>
      <c r="N105" s="87"/>
      <c r="O105" s="87"/>
      <c r="P105" s="87"/>
      <c r="Q105" s="87"/>
      <c r="R105" s="87"/>
      <c r="S105" s="87"/>
      <c r="T105" s="87"/>
      <c r="U105" s="89"/>
      <c r="V105" s="89"/>
      <c r="W105" s="89"/>
      <c r="X105" s="89"/>
      <c r="Y105" s="89"/>
      <c r="Z105" s="89"/>
      <c r="AA105" s="104"/>
    </row>
    <row r="106" spans="10:27" s="105" customFormat="1" ht="14.85" customHeight="1" x14ac:dyDescent="0.2">
      <c r="J106" s="87"/>
      <c r="K106" s="87"/>
      <c r="L106" s="87"/>
      <c r="M106" s="87"/>
      <c r="N106" s="87"/>
      <c r="O106" s="87"/>
      <c r="P106" s="87"/>
      <c r="Q106" s="87"/>
      <c r="R106" s="87"/>
      <c r="S106" s="87"/>
      <c r="T106" s="87"/>
      <c r="U106" s="89"/>
      <c r="V106" s="89"/>
      <c r="W106" s="89"/>
      <c r="X106" s="89"/>
      <c r="Y106" s="89"/>
      <c r="Z106" s="89"/>
      <c r="AA106" s="104"/>
    </row>
    <row r="107" spans="10:27" s="105" customFormat="1" ht="14.85" customHeight="1" x14ac:dyDescent="0.2">
      <c r="J107" s="87"/>
      <c r="K107" s="87"/>
      <c r="L107" s="87"/>
      <c r="M107" s="87"/>
      <c r="N107" s="87"/>
      <c r="O107" s="87"/>
      <c r="P107" s="87"/>
      <c r="Q107" s="87"/>
      <c r="R107" s="87"/>
      <c r="S107" s="87"/>
      <c r="T107" s="87"/>
      <c r="U107" s="89"/>
      <c r="V107" s="89"/>
      <c r="W107" s="89"/>
      <c r="X107" s="89"/>
      <c r="Y107" s="89"/>
      <c r="Z107" s="89"/>
      <c r="AA107" s="104"/>
    </row>
    <row r="108" spans="10:27" s="105" customFormat="1" ht="14.85" customHeight="1" x14ac:dyDescent="0.2">
      <c r="J108" s="87"/>
      <c r="K108" s="87"/>
      <c r="L108" s="87"/>
      <c r="M108" s="87"/>
      <c r="N108" s="87"/>
      <c r="O108" s="87"/>
      <c r="P108" s="87"/>
      <c r="Q108" s="87"/>
      <c r="R108" s="87"/>
      <c r="S108" s="87"/>
      <c r="T108" s="87"/>
      <c r="U108" s="89"/>
      <c r="V108" s="89"/>
      <c r="W108" s="89"/>
      <c r="X108" s="89"/>
      <c r="Y108" s="89"/>
      <c r="Z108" s="89"/>
      <c r="AA108" s="104"/>
    </row>
    <row r="109" spans="10:27" ht="14.85" customHeight="1" x14ac:dyDescent="0.2"/>
    <row r="110" spans="10:27" ht="14.85" customHeight="1" x14ac:dyDescent="0.2"/>
    <row r="111" spans="10:27" ht="14.85" customHeight="1" x14ac:dyDescent="0.2"/>
    <row r="112" spans="10:27" ht="14.85" customHeight="1" x14ac:dyDescent="0.2"/>
    <row r="113" ht="14.85" customHeight="1" x14ac:dyDescent="0.2"/>
    <row r="114" ht="14.85" customHeight="1" x14ac:dyDescent="0.2"/>
    <row r="115" ht="14.85" customHeight="1" x14ac:dyDescent="0.2"/>
    <row r="116" ht="14.85" customHeight="1" x14ac:dyDescent="0.2"/>
  </sheetData>
  <sheetProtection selectLockedCells="1"/>
  <phoneticPr fontId="0" type="noConversion"/>
  <conditionalFormatting sqref="C15">
    <cfRule type="cellIs" dxfId="1" priority="6" stopIfTrue="1" operator="equal">
      <formula>"CONTACT TSD"</formula>
    </cfRule>
    <cfRule type="cellIs" dxfId="0" priority="7" stopIfTrue="1" operator="equal">
      <formula>"Contact TSD"</formula>
    </cfRule>
  </conditionalFormatting>
  <conditionalFormatting sqref="D21:E21">
    <cfRule type="cellIs" priority="5" stopIfTrue="1" operator="greaterThanOrEqual">
      <formula>6</formula>
    </cfRule>
  </conditionalFormatting>
  <dataValidations count="15">
    <dataValidation type="list" allowBlank="1" showInputMessage="1" sqref="B57:I57" xr:uid="{00000000-0002-0000-0000-000000000000}">
      <formula1>_BOX3</formula1>
    </dataValidation>
    <dataValidation type="list" allowBlank="1" showInputMessage="1" sqref="E7" xr:uid="{00000000-0002-0000-0000-000001000000}">
      <formula1>FONAMES</formula1>
    </dataValidation>
    <dataValidation type="list" allowBlank="1" showInputMessage="1" sqref="E8" xr:uid="{00000000-0002-0000-0000-000002000000}">
      <formula1>AGYNAMESALL</formula1>
    </dataValidation>
    <dataValidation type="list" allowBlank="1" showInputMessage="1" sqref="B7:D7" xr:uid="{00000000-0002-0000-0000-000003000000}">
      <formula1>FO</formula1>
    </dataValidation>
    <dataValidation type="list" allowBlank="1" showInputMessage="1" sqref="B8:D8" xr:uid="{00000000-0002-0000-0000-000004000000}">
      <formula1>AGENCIES</formula1>
    </dataValidation>
    <dataValidation type="list" allowBlank="1" showInputMessage="1" showErrorMessage="1" sqref="B16:E17" xr:uid="{00000000-0002-0000-0000-000005000000}">
      <formula1>MODELS</formula1>
    </dataValidation>
    <dataValidation type="list" allowBlank="1" showInputMessage="1" showErrorMessage="1" sqref="C14:D14" xr:uid="{00000000-0002-0000-0000-000006000000}">
      <formula1>CALDATE</formula1>
    </dataValidation>
    <dataValidation type="decimal" allowBlank="1" showInputMessage="1" showErrorMessage="1" error="Check data entry format, which should be XX.XX.  The values should be between 10-15.0%." sqref="D36:H36" xr:uid="{00000000-0002-0000-0000-000007000000}">
      <formula1>10</formula1>
      <formula2>15</formula2>
    </dataValidation>
    <dataValidation type="decimal" allowBlank="1" showInputMessage="1" showErrorMessage="1" error="Check data entry format, which should be XXX.X.  The values should be between 550-750." sqref="G31:G32" xr:uid="{00000000-0002-0000-0000-000008000000}">
      <formula1>550</formula1>
      <formula2>780</formula2>
    </dataValidation>
    <dataValidation type="decimal" allowBlank="1" showInputMessage="1" showErrorMessage="1" error="Check the data entry format, which should be XXX.X.  Weights should be between 200-400 grams." sqref="D21:I22" xr:uid="{00000000-0002-0000-0000-000009000000}">
      <formula1>200</formula1>
      <formula2>400.1</formula2>
    </dataValidation>
    <dataValidation type="decimal" allowBlank="1" showInputMessage="1" showErrorMessage="1" error="Check data entry format, which should be XX.X.  The values should be between 50-70.  " sqref="B37:H37" xr:uid="{00000000-0002-0000-0000-00000A000000}">
      <formula1>50</formula1>
      <formula2>70</formula2>
    </dataValidation>
    <dataValidation type="decimal" operator="notBetween" allowBlank="1" showInputMessage="1" showErrorMessage="1" error="One of your weights appears to be wild, please check data entry." sqref="E24" xr:uid="{00000000-0002-0000-0000-00000B000000}">
      <formula1>-0.6</formula1>
      <formula2>0.6</formula2>
    </dataValidation>
    <dataValidation type="decimal" allowBlank="1" showInputMessage="1" showErrorMessage="1" error="Check data entry format, which should be XX.X.  The temperature limits are 15-27C or 60-80F.  Please rerun the test within these limits. " sqref="B38:C38" xr:uid="{00000000-0002-0000-0000-00000C000000}">
      <formula1>15</formula1>
      <formula2>80</formula2>
    </dataValidation>
    <dataValidation type="decimal" allowBlank="1" showInputMessage="1" showErrorMessage="1" error="Check the entry format, which should be XX.X.  The temperature limits are 15-27C or 60-80F.  Please rerun the test within these limits.  " sqref="D38:H38" xr:uid="{00000000-0002-0000-0000-00000D000000}">
      <formula1>15</formula1>
      <formula2>80</formula2>
    </dataValidation>
    <dataValidation type="decimal" allowBlank="1" showInputMessage="1" showErrorMessage="1" error="Check data entry format, which should be XX.XX.  The values should be between 10-15.0%." prompt="Reminder:  Moistures should be entered in hundredths.     (XX.XX)" sqref="B36:C36" xr:uid="{00000000-0002-0000-0000-00000E000000}">
      <formula1>10</formula1>
      <formula2>15</formula2>
    </dataValidation>
  </dataValidations>
  <printOptions horizontalCentered="1"/>
  <pageMargins left="0" right="0" top="0" bottom="0" header="0" footer="0"/>
  <pageSetup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9"/>
  <sheetViews>
    <sheetView workbookViewId="0"/>
  </sheetViews>
  <sheetFormatPr defaultRowHeight="12.75" x14ac:dyDescent="0.2"/>
  <cols>
    <col min="1" max="1" width="16.140625" customWidth="1"/>
  </cols>
  <sheetData>
    <row r="1" spans="1:1" x14ac:dyDescent="0.2">
      <c r="A1" s="135" t="s">
        <v>48</v>
      </c>
    </row>
    <row r="2" spans="1:1" x14ac:dyDescent="0.2">
      <c r="A2" s="135" t="s">
        <v>49</v>
      </c>
    </row>
    <row r="3" spans="1:1" x14ac:dyDescent="0.2">
      <c r="A3" s="135" t="s">
        <v>173</v>
      </c>
    </row>
    <row r="4" spans="1:1" x14ac:dyDescent="0.2">
      <c r="A4" s="135" t="s">
        <v>50</v>
      </c>
    </row>
    <row r="5" spans="1:1" x14ac:dyDescent="0.2">
      <c r="A5" s="135" t="s">
        <v>51</v>
      </c>
    </row>
    <row r="6" spans="1:1" x14ac:dyDescent="0.2">
      <c r="A6" s="135" t="s">
        <v>52</v>
      </c>
    </row>
    <row r="7" spans="1:1" x14ac:dyDescent="0.2">
      <c r="A7" s="135" t="s">
        <v>53</v>
      </c>
    </row>
    <row r="8" spans="1:1" x14ac:dyDescent="0.2">
      <c r="A8" s="135" t="s">
        <v>54</v>
      </c>
    </row>
    <row r="9" spans="1:1" x14ac:dyDescent="0.2">
      <c r="A9" s="134"/>
    </row>
  </sheetData>
  <sheetProtection password="CF0F" sheet="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E112"/>
  <sheetViews>
    <sheetView workbookViewId="0"/>
  </sheetViews>
  <sheetFormatPr defaultColWidth="9.140625" defaultRowHeight="12.75" x14ac:dyDescent="0.2"/>
  <cols>
    <col min="1" max="1" width="22.28515625" style="113" bestFit="1" customWidth="1"/>
    <col min="2" max="2" width="33.140625" style="113" customWidth="1"/>
    <col min="3" max="16384" width="9.140625" style="114"/>
  </cols>
  <sheetData>
    <row r="1" spans="1:5" x14ac:dyDescent="0.2">
      <c r="A1" s="113" t="s">
        <v>55</v>
      </c>
      <c r="B1" s="113" t="s">
        <v>56</v>
      </c>
    </row>
    <row r="2" spans="1:5" x14ac:dyDescent="0.2">
      <c r="A2" s="113" t="s">
        <v>57</v>
      </c>
      <c r="B2" s="113" t="s">
        <v>58</v>
      </c>
    </row>
    <row r="3" spans="1:5" x14ac:dyDescent="0.2">
      <c r="A3" s="113" t="s">
        <v>59</v>
      </c>
      <c r="B3" s="113" t="s">
        <v>60</v>
      </c>
      <c r="D3" s="115"/>
    </row>
    <row r="4" spans="1:5" x14ac:dyDescent="0.2">
      <c r="A4" s="113" t="s">
        <v>61</v>
      </c>
      <c r="B4" s="113" t="s">
        <v>62</v>
      </c>
      <c r="D4" s="115"/>
    </row>
    <row r="5" spans="1:5" x14ac:dyDescent="0.2">
      <c r="A5" s="113" t="s">
        <v>63</v>
      </c>
      <c r="B5" s="113" t="s">
        <v>64</v>
      </c>
      <c r="D5" s="115"/>
    </row>
    <row r="6" spans="1:5" x14ac:dyDescent="0.2">
      <c r="A6" s="113" t="s">
        <v>65</v>
      </c>
      <c r="B6" s="113" t="s">
        <v>66</v>
      </c>
      <c r="D6" s="115"/>
    </row>
    <row r="7" spans="1:5" x14ac:dyDescent="0.2">
      <c r="A7" s="113" t="s">
        <v>67</v>
      </c>
      <c r="B7" s="113" t="s">
        <v>68</v>
      </c>
      <c r="D7" s="116"/>
    </row>
    <row r="8" spans="1:5" x14ac:dyDescent="0.2">
      <c r="A8" s="113" t="s">
        <v>69</v>
      </c>
      <c r="B8" s="113" t="s">
        <v>70</v>
      </c>
      <c r="D8" s="117"/>
    </row>
    <row r="9" spans="1:5" x14ac:dyDescent="0.2">
      <c r="A9" s="113" t="s">
        <v>71</v>
      </c>
      <c r="B9" s="113" t="s">
        <v>72</v>
      </c>
      <c r="D9" s="116"/>
      <c r="E9" s="115"/>
    </row>
    <row r="10" spans="1:5" x14ac:dyDescent="0.2">
      <c r="A10" s="113" t="s">
        <v>73</v>
      </c>
      <c r="B10" s="113" t="s">
        <v>74</v>
      </c>
      <c r="D10" s="117"/>
      <c r="E10" s="115"/>
    </row>
    <row r="11" spans="1:5" x14ac:dyDescent="0.2">
      <c r="A11" s="113" t="s">
        <v>75</v>
      </c>
      <c r="B11" s="113" t="s">
        <v>76</v>
      </c>
      <c r="D11" s="116"/>
      <c r="E11" s="115"/>
    </row>
    <row r="12" spans="1:5" x14ac:dyDescent="0.2">
      <c r="A12" s="113" t="s">
        <v>77</v>
      </c>
      <c r="B12" s="113" t="s">
        <v>78</v>
      </c>
      <c r="D12" s="116"/>
      <c r="E12" s="115"/>
    </row>
    <row r="13" spans="1:5" x14ac:dyDescent="0.2">
      <c r="A13" s="113" t="s">
        <v>79</v>
      </c>
      <c r="B13" s="113" t="s">
        <v>80</v>
      </c>
      <c r="D13" s="117"/>
      <c r="E13" s="115"/>
    </row>
    <row r="14" spans="1:5" x14ac:dyDescent="0.2">
      <c r="A14" s="113" t="s">
        <v>81</v>
      </c>
      <c r="B14" s="113" t="s">
        <v>82</v>
      </c>
      <c r="D14" s="117"/>
      <c r="E14" s="115"/>
    </row>
    <row r="15" spans="1:5" x14ac:dyDescent="0.2">
      <c r="A15" s="113" t="s">
        <v>83</v>
      </c>
      <c r="B15" s="113" t="s">
        <v>84</v>
      </c>
      <c r="D15" s="117"/>
      <c r="E15" s="115"/>
    </row>
    <row r="16" spans="1:5" x14ac:dyDescent="0.2">
      <c r="A16" s="113" t="s">
        <v>85</v>
      </c>
      <c r="B16" s="113" t="s">
        <v>86</v>
      </c>
      <c r="D16" s="117"/>
      <c r="E16" s="115"/>
    </row>
    <row r="17" spans="1:5" x14ac:dyDescent="0.2">
      <c r="A17" s="113" t="s">
        <v>87</v>
      </c>
      <c r="B17" s="113" t="s">
        <v>88</v>
      </c>
      <c r="D17" s="117"/>
      <c r="E17" s="115"/>
    </row>
    <row r="18" spans="1:5" x14ac:dyDescent="0.2">
      <c r="A18" s="113" t="s">
        <v>89</v>
      </c>
      <c r="B18" s="113" t="s">
        <v>89</v>
      </c>
      <c r="D18" s="116"/>
      <c r="E18" s="115"/>
    </row>
    <row r="19" spans="1:5" x14ac:dyDescent="0.2">
      <c r="A19" s="113" t="s">
        <v>90</v>
      </c>
      <c r="B19" s="113" t="s">
        <v>91</v>
      </c>
      <c r="D19" s="116"/>
      <c r="E19" s="115"/>
    </row>
    <row r="20" spans="1:5" x14ac:dyDescent="0.2">
      <c r="A20" s="113" t="s">
        <v>92</v>
      </c>
      <c r="B20" s="113" t="s">
        <v>93</v>
      </c>
      <c r="D20" s="117"/>
      <c r="E20" s="115"/>
    </row>
    <row r="21" spans="1:5" x14ac:dyDescent="0.2">
      <c r="A21" s="113" t="s">
        <v>94</v>
      </c>
      <c r="B21" s="113" t="s">
        <v>95</v>
      </c>
      <c r="D21" s="116"/>
      <c r="E21" s="115"/>
    </row>
    <row r="22" spans="1:5" x14ac:dyDescent="0.2">
      <c r="A22" s="113" t="s">
        <v>96</v>
      </c>
      <c r="B22" s="113" t="s">
        <v>96</v>
      </c>
      <c r="D22" s="116"/>
      <c r="E22" s="115"/>
    </row>
    <row r="23" spans="1:5" x14ac:dyDescent="0.2">
      <c r="A23" s="113" t="s">
        <v>97</v>
      </c>
      <c r="D23" s="116"/>
      <c r="E23" s="115"/>
    </row>
    <row r="24" spans="1:5" x14ac:dyDescent="0.2">
      <c r="A24" s="113" t="s">
        <v>174</v>
      </c>
      <c r="D24" s="116"/>
      <c r="E24" s="115"/>
    </row>
    <row r="25" spans="1:5" x14ac:dyDescent="0.2">
      <c r="A25" s="113" t="s">
        <v>98</v>
      </c>
      <c r="B25" s="113" t="s">
        <v>99</v>
      </c>
      <c r="D25" s="116"/>
      <c r="E25" s="115"/>
    </row>
    <row r="26" spans="1:5" x14ac:dyDescent="0.2">
      <c r="A26" s="113" t="s">
        <v>100</v>
      </c>
      <c r="B26" s="113" t="s">
        <v>101</v>
      </c>
      <c r="D26" s="116"/>
      <c r="E26" s="115"/>
    </row>
    <row r="27" spans="1:5" x14ac:dyDescent="0.2">
      <c r="A27" s="113" t="s">
        <v>102</v>
      </c>
      <c r="B27" s="113" t="s">
        <v>103</v>
      </c>
      <c r="D27" s="116"/>
      <c r="E27" s="115"/>
    </row>
    <row r="28" spans="1:5" x14ac:dyDescent="0.2">
      <c r="A28" s="113" t="s">
        <v>104</v>
      </c>
      <c r="B28" s="113" t="s">
        <v>105</v>
      </c>
      <c r="D28" s="117"/>
      <c r="E28" s="115"/>
    </row>
    <row r="29" spans="1:5" x14ac:dyDescent="0.2">
      <c r="A29" s="113" t="s">
        <v>106</v>
      </c>
      <c r="B29" s="113" t="s">
        <v>107</v>
      </c>
      <c r="D29" s="116"/>
      <c r="E29" s="115"/>
    </row>
    <row r="30" spans="1:5" x14ac:dyDescent="0.2">
      <c r="A30" s="113" t="s">
        <v>108</v>
      </c>
      <c r="B30" s="113" t="s">
        <v>109</v>
      </c>
      <c r="D30" s="116"/>
      <c r="E30" s="115"/>
    </row>
    <row r="31" spans="1:5" x14ac:dyDescent="0.2">
      <c r="A31" s="113" t="s">
        <v>110</v>
      </c>
      <c r="B31" s="113" t="s">
        <v>111</v>
      </c>
      <c r="D31" s="116"/>
      <c r="E31" s="115"/>
    </row>
    <row r="32" spans="1:5" x14ac:dyDescent="0.2">
      <c r="A32" s="113" t="s">
        <v>112</v>
      </c>
      <c r="B32" s="113" t="s">
        <v>113</v>
      </c>
      <c r="D32" s="117"/>
      <c r="E32" s="115"/>
    </row>
    <row r="33" spans="1:5" x14ac:dyDescent="0.2">
      <c r="A33" s="113" t="s">
        <v>114</v>
      </c>
      <c r="B33" s="113" t="s">
        <v>115</v>
      </c>
      <c r="D33" s="116"/>
    </row>
    <row r="34" spans="1:5" x14ac:dyDescent="0.2">
      <c r="A34" s="113" t="s">
        <v>116</v>
      </c>
      <c r="B34" s="113" t="s">
        <v>117</v>
      </c>
      <c r="D34" s="116"/>
    </row>
    <row r="35" spans="1:5" x14ac:dyDescent="0.2">
      <c r="A35" s="113" t="s">
        <v>118</v>
      </c>
      <c r="B35" s="113" t="s">
        <v>119</v>
      </c>
      <c r="D35" s="116"/>
    </row>
    <row r="36" spans="1:5" x14ac:dyDescent="0.2">
      <c r="A36" s="113" t="s">
        <v>120</v>
      </c>
      <c r="D36" s="116"/>
    </row>
    <row r="37" spans="1:5" x14ac:dyDescent="0.2">
      <c r="A37" s="113" t="s">
        <v>221</v>
      </c>
      <c r="D37" s="116"/>
    </row>
    <row r="38" spans="1:5" x14ac:dyDescent="0.2">
      <c r="A38" s="113" t="s">
        <v>121</v>
      </c>
      <c r="B38" s="113" t="s">
        <v>122</v>
      </c>
      <c r="D38" s="116"/>
    </row>
    <row r="39" spans="1:5" x14ac:dyDescent="0.2">
      <c r="A39" s="113" t="s">
        <v>123</v>
      </c>
      <c r="B39" s="113" t="s">
        <v>124</v>
      </c>
      <c r="D39" s="115"/>
    </row>
    <row r="40" spans="1:5" x14ac:dyDescent="0.2">
      <c r="A40" s="113" t="s">
        <v>125</v>
      </c>
      <c r="B40" s="113" t="s">
        <v>126</v>
      </c>
      <c r="D40" s="115"/>
    </row>
    <row r="41" spans="1:5" x14ac:dyDescent="0.2">
      <c r="A41" s="113" t="s">
        <v>127</v>
      </c>
      <c r="B41" s="113" t="s">
        <v>128</v>
      </c>
      <c r="D41" s="115"/>
    </row>
    <row r="42" spans="1:5" x14ac:dyDescent="0.2">
      <c r="A42" s="113" t="s">
        <v>129</v>
      </c>
      <c r="B42" s="113" t="s">
        <v>130</v>
      </c>
      <c r="E42" s="115"/>
    </row>
    <row r="43" spans="1:5" x14ac:dyDescent="0.2">
      <c r="A43" s="113" t="s">
        <v>131</v>
      </c>
      <c r="B43" s="113" t="s">
        <v>132</v>
      </c>
      <c r="D43" s="115"/>
      <c r="E43" s="115"/>
    </row>
    <row r="44" spans="1:5" x14ac:dyDescent="0.2">
      <c r="A44" s="113" t="s">
        <v>133</v>
      </c>
      <c r="B44" s="113" t="s">
        <v>134</v>
      </c>
      <c r="D44" s="115"/>
      <c r="E44" s="115"/>
    </row>
    <row r="45" spans="1:5" x14ac:dyDescent="0.2">
      <c r="A45" s="113" t="s">
        <v>135</v>
      </c>
      <c r="B45" s="113" t="s">
        <v>136</v>
      </c>
      <c r="D45" s="115"/>
      <c r="E45" s="115"/>
    </row>
    <row r="46" spans="1:5" x14ac:dyDescent="0.2">
      <c r="A46" s="113" t="s">
        <v>137</v>
      </c>
      <c r="B46" s="113" t="s">
        <v>138</v>
      </c>
      <c r="D46" s="115"/>
      <c r="E46" s="115"/>
    </row>
    <row r="47" spans="1:5" x14ac:dyDescent="0.2">
      <c r="A47" s="113" t="s">
        <v>139</v>
      </c>
      <c r="B47" s="113" t="s">
        <v>139</v>
      </c>
      <c r="D47" s="115"/>
    </row>
    <row r="48" spans="1:5" x14ac:dyDescent="0.2">
      <c r="A48" s="113" t="s">
        <v>140</v>
      </c>
      <c r="B48" s="113" t="s">
        <v>141</v>
      </c>
      <c r="D48" s="115"/>
      <c r="E48" s="115"/>
    </row>
    <row r="49" spans="1:5" x14ac:dyDescent="0.2">
      <c r="A49" s="113" t="s">
        <v>142</v>
      </c>
      <c r="B49" s="113" t="s">
        <v>143</v>
      </c>
      <c r="D49" s="115"/>
      <c r="E49" s="115"/>
    </row>
    <row r="50" spans="1:5" x14ac:dyDescent="0.2">
      <c r="A50" s="113" t="s">
        <v>144</v>
      </c>
      <c r="B50" s="113" t="s">
        <v>145</v>
      </c>
      <c r="D50" s="115"/>
    </row>
    <row r="51" spans="1:5" x14ac:dyDescent="0.2">
      <c r="A51" s="113" t="s">
        <v>146</v>
      </c>
      <c r="B51" s="113" t="s">
        <v>147</v>
      </c>
      <c r="D51" s="115"/>
    </row>
    <row r="52" spans="1:5" x14ac:dyDescent="0.2">
      <c r="A52" s="113" t="s">
        <v>148</v>
      </c>
      <c r="B52" s="113" t="s">
        <v>149</v>
      </c>
      <c r="D52" s="115"/>
    </row>
    <row r="53" spans="1:5" x14ac:dyDescent="0.2">
      <c r="A53" s="113" t="s">
        <v>150</v>
      </c>
      <c r="B53" s="113" t="s">
        <v>151</v>
      </c>
      <c r="D53" s="115"/>
      <c r="E53" s="115"/>
    </row>
    <row r="54" spans="1:5" x14ac:dyDescent="0.2">
      <c r="A54" s="113" t="s">
        <v>152</v>
      </c>
      <c r="B54" s="113" t="s">
        <v>152</v>
      </c>
      <c r="D54" s="115"/>
      <c r="E54" s="115"/>
    </row>
    <row r="55" spans="1:5" x14ac:dyDescent="0.2">
      <c r="A55" s="113" t="s">
        <v>153</v>
      </c>
      <c r="B55" s="113" t="s">
        <v>154</v>
      </c>
      <c r="E55" s="115"/>
    </row>
    <row r="56" spans="1:5" x14ac:dyDescent="0.2">
      <c r="A56" s="113" t="s">
        <v>155</v>
      </c>
      <c r="B56" s="113" t="s">
        <v>156</v>
      </c>
      <c r="D56" s="115"/>
    </row>
    <row r="57" spans="1:5" x14ac:dyDescent="0.2">
      <c r="A57" s="113" t="s">
        <v>157</v>
      </c>
      <c r="B57" s="113" t="s">
        <v>158</v>
      </c>
      <c r="D57" s="115"/>
      <c r="E57" s="115"/>
    </row>
    <row r="58" spans="1:5" x14ac:dyDescent="0.2">
      <c r="A58" s="113" t="s">
        <v>220</v>
      </c>
      <c r="B58" s="113" t="s">
        <v>159</v>
      </c>
      <c r="D58" s="115"/>
      <c r="E58" s="115"/>
    </row>
    <row r="59" spans="1:5" x14ac:dyDescent="0.2">
      <c r="A59" s="113" t="s">
        <v>160</v>
      </c>
      <c r="B59" s="113" t="s">
        <v>161</v>
      </c>
      <c r="D59" s="115"/>
      <c r="E59" s="115"/>
    </row>
    <row r="60" spans="1:5" x14ac:dyDescent="0.2">
      <c r="A60" s="113" t="s">
        <v>162</v>
      </c>
      <c r="B60" s="113" t="s">
        <v>163</v>
      </c>
      <c r="D60" s="115"/>
      <c r="E60" s="115"/>
    </row>
    <row r="61" spans="1:5" x14ac:dyDescent="0.2">
      <c r="A61" s="113" t="s">
        <v>164</v>
      </c>
      <c r="B61" s="113" t="s">
        <v>165</v>
      </c>
      <c r="D61" s="115"/>
      <c r="E61" s="115"/>
    </row>
    <row r="62" spans="1:5" x14ac:dyDescent="0.2">
      <c r="E62" s="115"/>
    </row>
    <row r="63" spans="1:5" x14ac:dyDescent="0.2">
      <c r="D63" s="115"/>
      <c r="E63" s="115"/>
    </row>
    <row r="64" spans="1:5" x14ac:dyDescent="0.2">
      <c r="D64" s="115"/>
      <c r="E64" s="115"/>
    </row>
    <row r="65" spans="2:5" x14ac:dyDescent="0.2">
      <c r="B65" s="118"/>
      <c r="D65" s="115"/>
      <c r="E65" s="115"/>
    </row>
    <row r="66" spans="2:5" x14ac:dyDescent="0.2">
      <c r="D66" s="115"/>
      <c r="E66" s="115"/>
    </row>
    <row r="67" spans="2:5" x14ac:dyDescent="0.2">
      <c r="D67" s="115"/>
      <c r="E67" s="115"/>
    </row>
    <row r="68" spans="2:5" x14ac:dyDescent="0.2">
      <c r="D68" s="115"/>
    </row>
    <row r="69" spans="2:5" x14ac:dyDescent="0.2">
      <c r="D69" s="115"/>
    </row>
    <row r="70" spans="2:5" x14ac:dyDescent="0.2">
      <c r="D70" s="115"/>
      <c r="E70" s="115"/>
    </row>
    <row r="71" spans="2:5" x14ac:dyDescent="0.2">
      <c r="D71" s="115"/>
    </row>
    <row r="72" spans="2:5" x14ac:dyDescent="0.2">
      <c r="D72" s="115"/>
      <c r="E72" s="115"/>
    </row>
    <row r="73" spans="2:5" x14ac:dyDescent="0.2">
      <c r="B73" s="118"/>
      <c r="D73" s="115"/>
      <c r="E73" s="115"/>
    </row>
    <row r="74" spans="2:5" x14ac:dyDescent="0.2">
      <c r="E74" s="115"/>
    </row>
    <row r="75" spans="2:5" x14ac:dyDescent="0.2">
      <c r="D75" s="115"/>
      <c r="E75" s="115"/>
    </row>
    <row r="76" spans="2:5" x14ac:dyDescent="0.2">
      <c r="D76" s="115"/>
    </row>
    <row r="77" spans="2:5" x14ac:dyDescent="0.2">
      <c r="D77" s="115"/>
      <c r="E77" s="115"/>
    </row>
    <row r="78" spans="2:5" x14ac:dyDescent="0.2">
      <c r="D78" s="115"/>
    </row>
    <row r="79" spans="2:5" x14ac:dyDescent="0.2">
      <c r="D79" s="115"/>
    </row>
    <row r="80" spans="2:5" x14ac:dyDescent="0.2">
      <c r="D80" s="115"/>
    </row>
    <row r="81" spans="2:5" x14ac:dyDescent="0.2">
      <c r="D81" s="115"/>
    </row>
    <row r="82" spans="2:5" x14ac:dyDescent="0.2">
      <c r="D82" s="115"/>
      <c r="E82" s="115"/>
    </row>
    <row r="83" spans="2:5" x14ac:dyDescent="0.2">
      <c r="D83" s="115"/>
    </row>
    <row r="84" spans="2:5" x14ac:dyDescent="0.2">
      <c r="D84" s="115"/>
    </row>
    <row r="85" spans="2:5" x14ac:dyDescent="0.2">
      <c r="B85" s="118"/>
    </row>
    <row r="95" spans="2:5" x14ac:dyDescent="0.2">
      <c r="B95" s="118"/>
    </row>
    <row r="96" spans="2:5" x14ac:dyDescent="0.2">
      <c r="D96" s="115"/>
    </row>
    <row r="97" spans="4:4" x14ac:dyDescent="0.2">
      <c r="D97" s="115"/>
    </row>
    <row r="98" spans="4:4" x14ac:dyDescent="0.2">
      <c r="D98" s="115"/>
    </row>
    <row r="99" spans="4:4" x14ac:dyDescent="0.2">
      <c r="D99" s="115"/>
    </row>
    <row r="100" spans="4:4" x14ac:dyDescent="0.2">
      <c r="D100" s="115"/>
    </row>
    <row r="101" spans="4:4" x14ac:dyDescent="0.2">
      <c r="D101" s="115"/>
    </row>
    <row r="102" spans="4:4" x14ac:dyDescent="0.2">
      <c r="D102" s="115"/>
    </row>
    <row r="103" spans="4:4" x14ac:dyDescent="0.2">
      <c r="D103" s="115"/>
    </row>
    <row r="104" spans="4:4" x14ac:dyDescent="0.2">
      <c r="D104" s="115"/>
    </row>
    <row r="105" spans="4:4" x14ac:dyDescent="0.2">
      <c r="D105" s="115"/>
    </row>
    <row r="106" spans="4:4" x14ac:dyDescent="0.2">
      <c r="D106" s="115"/>
    </row>
    <row r="107" spans="4:4" x14ac:dyDescent="0.2">
      <c r="D107" s="115"/>
    </row>
    <row r="108" spans="4:4" x14ac:dyDescent="0.2">
      <c r="D108" s="115"/>
    </row>
    <row r="109" spans="4:4" x14ac:dyDescent="0.2">
      <c r="D109" s="115"/>
    </row>
    <row r="110" spans="4:4" x14ac:dyDescent="0.2">
      <c r="D110" s="115"/>
    </row>
    <row r="111" spans="4:4" x14ac:dyDescent="0.2">
      <c r="D111" s="115"/>
    </row>
    <row r="112" spans="4:4" x14ac:dyDescent="0.2">
      <c r="D112" s="115"/>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2"/>
  <sheetViews>
    <sheetView workbookViewId="0"/>
  </sheetViews>
  <sheetFormatPr defaultRowHeight="12.75" x14ac:dyDescent="0.2"/>
  <sheetData>
    <row r="1" spans="1:1" x14ac:dyDescent="0.2">
      <c r="A1" s="112" t="s">
        <v>168</v>
      </c>
    </row>
    <row r="2" spans="1:1" x14ac:dyDescent="0.2">
      <c r="A2" s="112" t="s">
        <v>34</v>
      </c>
    </row>
  </sheetData>
  <sheetProtection password="CF0F" sheet="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A3"/>
  <sheetViews>
    <sheetView workbookViewId="0">
      <selection activeCell="A2" sqref="A2"/>
    </sheetView>
  </sheetViews>
  <sheetFormatPr defaultRowHeight="12.75" x14ac:dyDescent="0.2"/>
  <cols>
    <col min="1" max="1" width="19" customWidth="1"/>
  </cols>
  <sheetData>
    <row r="2" spans="1:1" x14ac:dyDescent="0.2">
      <c r="A2" s="112" t="s">
        <v>204</v>
      </c>
    </row>
    <row r="3" spans="1:1" x14ac:dyDescent="0.2">
      <c r="A3" s="112" t="s">
        <v>205</v>
      </c>
    </row>
  </sheetData>
  <sheetProtection password="CF0F" sheet="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A2"/>
  <sheetViews>
    <sheetView workbookViewId="0">
      <selection activeCell="A2" sqref="A2"/>
    </sheetView>
  </sheetViews>
  <sheetFormatPr defaultColWidth="9.140625" defaultRowHeight="12.75" x14ac:dyDescent="0.2"/>
  <cols>
    <col min="1" max="1" width="14.7109375" style="146" bestFit="1" customWidth="1"/>
    <col min="2" max="2" width="13.7109375" style="146" bestFit="1" customWidth="1"/>
    <col min="3" max="3" width="8.42578125" style="146" bestFit="1" customWidth="1"/>
    <col min="4" max="6" width="8.42578125" style="146" customWidth="1"/>
    <col min="7" max="7" width="4.140625" style="146" bestFit="1" customWidth="1"/>
    <col min="8" max="8" width="4.5703125" style="146" bestFit="1" customWidth="1"/>
    <col min="9" max="9" width="6.5703125" style="146" customWidth="1"/>
    <col min="10" max="11" width="8.140625" style="146" bestFit="1" customWidth="1"/>
    <col min="12" max="12" width="6" style="146" bestFit="1" customWidth="1"/>
    <col min="13" max="14" width="6" style="146" customWidth="1"/>
    <col min="15" max="15" width="7" style="146" customWidth="1"/>
    <col min="16" max="16" width="9.28515625" style="146" bestFit="1" customWidth="1"/>
    <col min="17" max="18" width="9.42578125" style="146" bestFit="1" customWidth="1"/>
    <col min="19" max="19" width="4.5703125" style="146" customWidth="1"/>
    <col min="20" max="20" width="9.42578125" style="146" bestFit="1" customWidth="1"/>
    <col min="21" max="21" width="5.5703125" style="146" bestFit="1" customWidth="1"/>
    <col min="22" max="22" width="8.5703125" style="146" bestFit="1" customWidth="1"/>
    <col min="23" max="23" width="8.7109375" style="146" bestFit="1" customWidth="1"/>
    <col min="24" max="24" width="7.5703125" style="146" bestFit="1" customWidth="1"/>
    <col min="25" max="25" width="7.140625" style="146" bestFit="1" customWidth="1"/>
    <col min="26" max="26" width="8.42578125" style="146" bestFit="1" customWidth="1"/>
    <col min="27" max="16384" width="9.140625" style="146"/>
  </cols>
  <sheetData>
    <row r="1" spans="1:27" x14ac:dyDescent="0.2">
      <c r="A1" s="146" t="s">
        <v>179</v>
      </c>
      <c r="B1" s="146" t="s">
        <v>180</v>
      </c>
      <c r="C1" s="146" t="s">
        <v>181</v>
      </c>
      <c r="D1" s="146" t="s">
        <v>185</v>
      </c>
      <c r="E1" s="146" t="s">
        <v>186</v>
      </c>
      <c r="F1" s="146" t="s">
        <v>189</v>
      </c>
      <c r="G1" s="146" t="s">
        <v>182</v>
      </c>
      <c r="H1" s="146" t="s">
        <v>183</v>
      </c>
      <c r="I1" s="146" t="s">
        <v>202</v>
      </c>
      <c r="J1" s="146" t="s">
        <v>187</v>
      </c>
      <c r="K1" s="146" t="s">
        <v>188</v>
      </c>
      <c r="L1" s="146" t="s">
        <v>191</v>
      </c>
      <c r="M1" s="146" t="s">
        <v>192</v>
      </c>
      <c r="N1" s="148" t="s">
        <v>206</v>
      </c>
      <c r="O1" s="146" t="s">
        <v>195</v>
      </c>
      <c r="P1" s="146" t="s">
        <v>193</v>
      </c>
      <c r="Q1" s="146" t="s">
        <v>194</v>
      </c>
      <c r="R1" s="146" t="s">
        <v>190</v>
      </c>
      <c r="S1" s="146" t="s">
        <v>215</v>
      </c>
      <c r="T1" s="146" t="s">
        <v>172</v>
      </c>
      <c r="U1" s="146" t="s">
        <v>184</v>
      </c>
      <c r="V1" s="146" t="s">
        <v>197</v>
      </c>
      <c r="W1" s="146" t="s">
        <v>198</v>
      </c>
      <c r="X1" s="146" t="s">
        <v>199</v>
      </c>
      <c r="Y1" s="146" t="s">
        <v>200</v>
      </c>
      <c r="Z1" s="146" t="s">
        <v>201</v>
      </c>
      <c r="AA1" s="146" t="s">
        <v>196</v>
      </c>
    </row>
    <row r="2" spans="1:27" x14ac:dyDescent="0.2">
      <c r="A2" s="145">
        <f>INITIAL!B7</f>
        <v>0</v>
      </c>
      <c r="B2" s="146">
        <f>INITIAL!B8</f>
        <v>0</v>
      </c>
      <c r="C2" s="145">
        <f>INITIAL!B9</f>
        <v>0</v>
      </c>
      <c r="D2" s="146">
        <f>INITIAL!B16</f>
        <v>0</v>
      </c>
      <c r="E2" s="146">
        <f>INITIAL!H16</f>
        <v>0</v>
      </c>
      <c r="F2" s="146">
        <f>INITIAL!B31</f>
        <v>0</v>
      </c>
      <c r="G2" s="145">
        <f>INITIAL!H7</f>
        <v>0</v>
      </c>
      <c r="H2" s="145">
        <f>INITIAL!H8</f>
        <v>0</v>
      </c>
      <c r="I2" s="146">
        <f>INITIAL!I41</f>
        <v>0</v>
      </c>
      <c r="J2" s="146" t="str">
        <f>INITIAL!D27</f>
        <v/>
      </c>
      <c r="K2" s="146" t="str">
        <f>INITIAL!I27</f>
        <v/>
      </c>
      <c r="L2" s="147" t="str">
        <f>INITIAL!B41</f>
        <v/>
      </c>
      <c r="M2" s="147" t="str">
        <f>INITIAL!G39</f>
        <v/>
      </c>
      <c r="N2" s="147" t="str">
        <f>INITIAL!B39</f>
        <v/>
      </c>
      <c r="O2" s="147">
        <f>INITIAL!B40</f>
        <v>0</v>
      </c>
      <c r="P2" s="146" t="str">
        <f>INITIAL!I38</f>
        <v/>
      </c>
      <c r="Q2" s="146" t="str">
        <f>INITIAL!G41</f>
        <v/>
      </c>
      <c r="R2" s="146" t="str">
        <f>INITIAL!H32</f>
        <v/>
      </c>
      <c r="S2" s="146">
        <f>INITIAL!H10</f>
        <v>0</v>
      </c>
      <c r="T2" s="146">
        <f>INITIAL!H11</f>
        <v>0</v>
      </c>
      <c r="U2" s="146">
        <f>INITIAL!H12</f>
        <v>0</v>
      </c>
      <c r="V2" s="146" t="str">
        <f>INITIAL!D44</f>
        <v/>
      </c>
      <c r="W2" s="146" t="str">
        <f>INITIAL!D45</f>
        <v/>
      </c>
      <c r="X2" s="146" t="str">
        <f>INITIAL!D46</f>
        <v/>
      </c>
      <c r="Y2" s="146" t="str">
        <f>INITIAL!D47</f>
        <v/>
      </c>
      <c r="Z2" s="146" t="str">
        <f>INITIAL!D48</f>
        <v/>
      </c>
      <c r="AA2" s="146">
        <f>INITIAL!I40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2"/>
  <sheetViews>
    <sheetView workbookViewId="0">
      <selection activeCell="A2" sqref="A2"/>
    </sheetView>
  </sheetViews>
  <sheetFormatPr defaultRowHeight="12.75" x14ac:dyDescent="0.2"/>
  <cols>
    <col min="1" max="6" width="9.140625" style="146" customWidth="1"/>
    <col min="7" max="13" width="9.140625" style="159" customWidth="1"/>
    <col min="14" max="14" width="9.140625" style="146" customWidth="1"/>
  </cols>
  <sheetData>
    <row r="1" spans="1:14" x14ac:dyDescent="0.2">
      <c r="A1" s="146" t="s">
        <v>179</v>
      </c>
      <c r="B1" s="146" t="s">
        <v>180</v>
      </c>
      <c r="C1" s="146" t="s">
        <v>181</v>
      </c>
      <c r="D1" s="146" t="s">
        <v>185</v>
      </c>
      <c r="E1" s="146" t="s">
        <v>186</v>
      </c>
      <c r="F1" s="146" t="s">
        <v>189</v>
      </c>
      <c r="G1" s="159" t="s">
        <v>207</v>
      </c>
      <c r="H1" s="159" t="s">
        <v>208</v>
      </c>
      <c r="I1" s="159" t="s">
        <v>209</v>
      </c>
      <c r="J1" s="159" t="s">
        <v>210</v>
      </c>
      <c r="K1" s="159" t="s">
        <v>211</v>
      </c>
      <c r="L1" s="159" t="s">
        <v>212</v>
      </c>
      <c r="M1" s="159" t="s">
        <v>213</v>
      </c>
      <c r="N1" s="146" t="s">
        <v>214</v>
      </c>
    </row>
    <row r="2" spans="1:14" x14ac:dyDescent="0.2">
      <c r="A2" s="145">
        <f>INITIAL!B7</f>
        <v>0</v>
      </c>
      <c r="B2" s="146">
        <f>INITIAL!B8</f>
        <v>0</v>
      </c>
      <c r="C2" s="145">
        <f>INITIAL!B9</f>
        <v>0</v>
      </c>
      <c r="D2" s="146">
        <f>INITIAL!B16</f>
        <v>0</v>
      </c>
      <c r="E2" s="146">
        <f>INITIAL!H16</f>
        <v>0</v>
      </c>
      <c r="F2" s="146">
        <f>INITIAL!B31</f>
        <v>0</v>
      </c>
      <c r="G2" s="159">
        <f>INITIAL!B37</f>
        <v>0</v>
      </c>
      <c r="H2" s="159">
        <f>INITIAL!D37</f>
        <v>0</v>
      </c>
      <c r="I2" s="159">
        <f>INITIAL!F37</f>
        <v>0</v>
      </c>
      <c r="J2" s="159">
        <f>INITIAL!G37</f>
        <v>0</v>
      </c>
      <c r="K2" s="159">
        <f>INITIAL!H37</f>
        <v>0</v>
      </c>
      <c r="L2" s="159" t="str">
        <f>INITIAL!I37</f>
        <v/>
      </c>
      <c r="M2" s="159" t="str">
        <f>INITIAL!G40</f>
        <v/>
      </c>
      <c r="N2" s="146">
        <f>INITIAL!I41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INITIAL</vt:lpstr>
      <vt:lpstr>FO</vt:lpstr>
      <vt:lpstr>AGENCIES</vt:lpstr>
      <vt:lpstr>CAL DATE</vt:lpstr>
      <vt:lpstr>MODEL</vt:lpstr>
      <vt:lpstr>results</vt:lpstr>
      <vt:lpstr>TW</vt:lpstr>
      <vt:lpstr>AGENCIES</vt:lpstr>
      <vt:lpstr>AGENCIES!AGYNAMESALL</vt:lpstr>
      <vt:lpstr>CALDATE</vt:lpstr>
      <vt:lpstr>FO</vt:lpstr>
      <vt:lpstr>FONAMES</vt:lpstr>
      <vt:lpstr>MODEL</vt:lpstr>
      <vt:lpstr>MODELS</vt:lpstr>
      <vt:lpstr>INITIAL!Print_Area</vt:lpstr>
    </vt:vector>
  </TitlesOfParts>
  <Company>GIPSA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Moisture Meter Test Form</dc:title>
  <dc:creator>ph</dc:creator>
  <dc:description>Formatted to print on a HP Laser Jet 5si/5si Mx</dc:description>
  <cp:lastModifiedBy>Vanfossan, Jeffrey - MRP-AMS</cp:lastModifiedBy>
  <cp:lastPrinted>2014-01-13T19:06:18Z</cp:lastPrinted>
  <dcterms:created xsi:type="dcterms:W3CDTF">1998-06-30T13:36:52Z</dcterms:created>
  <dcterms:modified xsi:type="dcterms:W3CDTF">2024-07-12T17:11:20Z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rward to">
    <vt:lpwstr>TSD Jim Rampton</vt:lpwstr>
  </property>
  <property fmtid="{D5CDD505-2E9C-101B-9397-08002B2CF9AE}" pid="3" name="Recorded date">
    <vt:filetime>1998-09-08T04:00:00Z</vt:filetime>
  </property>
</Properties>
</file>