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howInkAnnotation="0" codeName="ThisWorkbook" defaultThemeVersion="124226"/>
  <mc:AlternateContent xmlns:mc="http://schemas.openxmlformats.org/markup-compatibility/2006">
    <mc:Choice Requires="x15">
      <x15ac:absPath xmlns:x15ac="http://schemas.microsoft.com/office/spreadsheetml/2010/11/ac" url="https://usdagcc-my.sharepoint.com/personal/andrew_buss_usda_gov/Documents/Desktop/Harmonized GAP/Checklist/"/>
    </mc:Choice>
  </mc:AlternateContent>
  <xr:revisionPtr revIDLastSave="6" documentId="8_{873F4A8D-6E61-43A4-9F7D-69BDBA321037}" xr6:coauthVersionLast="47" xr6:coauthVersionMax="47" xr10:uidLastSave="{6A19D34B-02DF-4229-941C-FE3303683243}"/>
  <bookViews>
    <workbookView xWindow="-120" yWindow="-120" windowWidth="29040" windowHeight="15720" tabRatio="899" firstSheet="1" activeTab="1" xr2:uid="{00000000-000D-0000-FFFF-FFFF00000000}"/>
  </bookViews>
  <sheets>
    <sheet name="Billing Worksheet" sheetId="28" state="hidden" r:id="rId1"/>
    <sheet name="Cover Page" sheetId="20" r:id="rId2"/>
    <sheet name="USDA Acceptance Criteria" sheetId="12" r:id="rId3"/>
    <sheet name="Audit Summary" sheetId="2" r:id="rId4"/>
    <sheet name="Checklist-General Questions" sheetId="19" r:id="rId5"/>
    <sheet name="Checklist-Field Ops" sheetId="1" r:id="rId6"/>
    <sheet name="Checklist-Post-Harvest" sheetId="18" r:id="rId7"/>
    <sheet name="Warehouse Addendum" sheetId="34" r:id="rId8"/>
    <sheet name="Food Defense Addendum" sheetId="35" r:id="rId9"/>
    <sheet name="IPM Addendum" sheetId="33" r:id="rId10"/>
    <sheet name="USDA Logo Use Addendum" sheetId="14" r:id="rId11"/>
    <sheet name="TAP Open-Field " sheetId="21" r:id="rId12"/>
    <sheet name="TAP Packinghouse" sheetId="22" r:id="rId13"/>
    <sheet name="TAP Greenhouse" sheetId="23" r:id="rId14"/>
    <sheet name="TAP Repacking &amp; Dist.  " sheetId="24" r:id="rId15"/>
    <sheet name="CAR Duplication Instructions" sheetId="32" r:id="rId16"/>
    <sheet name="Corrective Action Report" sheetId="31" r:id="rId17"/>
    <sheet name="Master Question List" sheetId="29" state="hidden" r:id="rId18"/>
  </sheets>
  <definedNames>
    <definedName name="_xlnm.Print_Area" localSheetId="0">'Billing Worksheet'!$A$1:$H$35</definedName>
    <definedName name="_xlnm.Print_Area" localSheetId="16">'Corrective Action Report'!$A$1:$I$44</definedName>
    <definedName name="_xlnm.Print_Titles" localSheetId="3">'Audit Summary'!$1:$3</definedName>
    <definedName name="_xlnm.Print_Titles" localSheetId="5">'Checklist-Field Ops'!$1:$3</definedName>
    <definedName name="_xlnm.Print_Titles" localSheetId="4">'Checklist-General Questions'!$1:$3</definedName>
    <definedName name="_xlnm.Print_Titles" localSheetId="6">'Checklist-Post-Harvest'!$1:$3</definedName>
    <definedName name="_xlnm.Print_Titles" localSheetId="8">'Food Defense Addendum'!$1:$3</definedName>
    <definedName name="_xlnm.Print_Titles" localSheetId="9">'IPM Addendum'!$1:$3</definedName>
    <definedName name="_xlnm.Print_Titles" localSheetId="13">'TAP Greenhouse'!$1:$3</definedName>
    <definedName name="_xlnm.Print_Titles" localSheetId="11">'TAP Open-Field '!$1:$3</definedName>
    <definedName name="_xlnm.Print_Titles" localSheetId="12">'TAP Packinghouse'!$1:$3</definedName>
    <definedName name="_xlnm.Print_Titles" localSheetId="14">'TAP Repacking &amp; Dist.  '!$1:$3</definedName>
    <definedName name="_xlnm.Print_Titles" localSheetId="10">'USDA Logo Use Addendum'!$1:$2</definedName>
    <definedName name="_xlnm.Print_Titles" localSheetId="7">'Warehouse Addendum'!$1:$3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8" l="1"/>
  <c r="E2" i="1"/>
  <c r="E2" i="19"/>
  <c r="E2" i="24"/>
  <c r="F2" i="2"/>
  <c r="E2" i="23"/>
  <c r="E2" i="22"/>
  <c r="E2" i="21"/>
  <c r="E2" i="14"/>
  <c r="G8" i="31"/>
  <c r="C8" i="31"/>
  <c r="C10" i="31"/>
  <c r="B12" i="31"/>
  <c r="A15" i="31"/>
  <c r="C43" i="2"/>
  <c r="C53" i="2"/>
  <c r="C48" i="2"/>
  <c r="D48" i="2"/>
  <c r="G43" i="2"/>
  <c r="F43" i="2"/>
  <c r="E43" i="2"/>
  <c r="E53" i="2"/>
  <c r="F53" i="2"/>
  <c r="G53" i="2"/>
  <c r="G48" i="2"/>
  <c r="E48" i="2"/>
  <c r="F48" i="2"/>
  <c r="D53" i="2"/>
  <c r="D43" i="2"/>
  <c r="A279" i="29"/>
  <c r="B279" i="29"/>
  <c r="C279" i="29"/>
  <c r="A280" i="29"/>
  <c r="B280" i="29"/>
  <c r="C280" i="29"/>
  <c r="A281" i="29"/>
  <c r="B281" i="29"/>
  <c r="C281" i="29"/>
  <c r="A282" i="29"/>
  <c r="B282" i="29"/>
  <c r="C282" i="29"/>
  <c r="A283" i="29"/>
  <c r="B283" i="29"/>
  <c r="C283" i="29"/>
  <c r="C278" i="29"/>
  <c r="B278" i="29"/>
  <c r="A278" i="29"/>
  <c r="E52" i="2"/>
  <c r="F52" i="2"/>
  <c r="G52" i="2"/>
  <c r="D52" i="2"/>
  <c r="E51" i="2"/>
  <c r="F51" i="2"/>
  <c r="G51" i="2"/>
  <c r="E50" i="2"/>
  <c r="F50" i="2"/>
  <c r="G50" i="2"/>
  <c r="E49" i="2"/>
  <c r="F49" i="2"/>
  <c r="G49" i="2"/>
  <c r="D51" i="2"/>
  <c r="D50" i="2"/>
  <c r="D49" i="2"/>
  <c r="A277" i="29"/>
  <c r="B277" i="29"/>
  <c r="C277" i="29"/>
  <c r="A271" i="29"/>
  <c r="B271" i="29"/>
  <c r="C271" i="29"/>
  <c r="A272" i="29"/>
  <c r="B272" i="29"/>
  <c r="C272" i="29"/>
  <c r="A273" i="29"/>
  <c r="B273" i="29"/>
  <c r="C273" i="29"/>
  <c r="A274" i="29"/>
  <c r="B274" i="29"/>
  <c r="C274" i="29"/>
  <c r="A275" i="29"/>
  <c r="B275" i="29"/>
  <c r="C275" i="29"/>
  <c r="A276" i="29"/>
  <c r="B276" i="29"/>
  <c r="C276" i="29"/>
  <c r="A257" i="29"/>
  <c r="B257" i="29"/>
  <c r="C257" i="29"/>
  <c r="A258" i="29"/>
  <c r="B258" i="29"/>
  <c r="C258" i="29"/>
  <c r="A259" i="29"/>
  <c r="B259" i="29"/>
  <c r="C259" i="29"/>
  <c r="A260" i="29"/>
  <c r="B260" i="29"/>
  <c r="C260" i="29"/>
  <c r="A261" i="29"/>
  <c r="B261" i="29"/>
  <c r="C261" i="29"/>
  <c r="A262" i="29"/>
  <c r="B262" i="29"/>
  <c r="C262" i="29"/>
  <c r="A263" i="29"/>
  <c r="B263" i="29"/>
  <c r="C263" i="29"/>
  <c r="A264" i="29"/>
  <c r="B264" i="29"/>
  <c r="C264" i="29"/>
  <c r="A265" i="29"/>
  <c r="B265" i="29"/>
  <c r="C265" i="29"/>
  <c r="A266" i="29"/>
  <c r="B266" i="29"/>
  <c r="C266" i="29"/>
  <c r="A267" i="29"/>
  <c r="B267" i="29"/>
  <c r="C267" i="29"/>
  <c r="A268" i="29"/>
  <c r="B268" i="29"/>
  <c r="C268" i="29"/>
  <c r="A269" i="29"/>
  <c r="B269" i="29"/>
  <c r="C269" i="29"/>
  <c r="A270" i="29"/>
  <c r="B270" i="29"/>
  <c r="C270" i="29"/>
  <c r="C256" i="29"/>
  <c r="B256" i="29"/>
  <c r="A256" i="29"/>
  <c r="E2" i="35"/>
  <c r="E1" i="35"/>
  <c r="E44" i="2"/>
  <c r="F44" i="2"/>
  <c r="G44" i="2"/>
  <c r="E45" i="2"/>
  <c r="F45" i="2"/>
  <c r="G45" i="2"/>
  <c r="E46" i="2"/>
  <c r="F46" i="2"/>
  <c r="G46" i="2"/>
  <c r="E47" i="2"/>
  <c r="F47" i="2"/>
  <c r="G47" i="2"/>
  <c r="D47" i="2"/>
  <c r="D46" i="2"/>
  <c r="D45" i="2"/>
  <c r="D44" i="2"/>
  <c r="A253" i="29"/>
  <c r="B253" i="29"/>
  <c r="C253" i="29"/>
  <c r="A254" i="29"/>
  <c r="B254" i="29"/>
  <c r="C254" i="29"/>
  <c r="A236" i="29"/>
  <c r="B236" i="29"/>
  <c r="C236" i="29"/>
  <c r="A237" i="29"/>
  <c r="B237" i="29"/>
  <c r="C237" i="29"/>
  <c r="A238" i="29"/>
  <c r="B238" i="29"/>
  <c r="C238" i="29"/>
  <c r="A239" i="29"/>
  <c r="B239" i="29"/>
  <c r="C239" i="29"/>
  <c r="A240" i="29"/>
  <c r="B240" i="29"/>
  <c r="C240" i="29"/>
  <c r="A241" i="29"/>
  <c r="B241" i="29"/>
  <c r="C241" i="29"/>
  <c r="A242" i="29"/>
  <c r="B242" i="29"/>
  <c r="C242" i="29"/>
  <c r="A243" i="29"/>
  <c r="B243" i="29"/>
  <c r="C243" i="29"/>
  <c r="A244" i="29"/>
  <c r="B244" i="29"/>
  <c r="C244" i="29"/>
  <c r="A245" i="29"/>
  <c r="B245" i="29"/>
  <c r="C245" i="29"/>
  <c r="A246" i="29"/>
  <c r="B246" i="29"/>
  <c r="C246" i="29"/>
  <c r="A247" i="29"/>
  <c r="B247" i="29"/>
  <c r="C247" i="29"/>
  <c r="A248" i="29"/>
  <c r="B248" i="29"/>
  <c r="C248" i="29"/>
  <c r="A249" i="29"/>
  <c r="B249" i="29"/>
  <c r="C249" i="29"/>
  <c r="A250" i="29"/>
  <c r="B250" i="29"/>
  <c r="C250" i="29"/>
  <c r="A251" i="29"/>
  <c r="B251" i="29"/>
  <c r="C251" i="29"/>
  <c r="A252" i="29"/>
  <c r="B252" i="29"/>
  <c r="C252" i="29"/>
  <c r="C235" i="29"/>
  <c r="B235" i="29"/>
  <c r="A235" i="29"/>
  <c r="E2" i="34"/>
  <c r="E1" i="34"/>
  <c r="M5" i="29"/>
  <c r="M6" i="29"/>
  <c r="M7" i="29"/>
  <c r="M8" i="29"/>
  <c r="M9" i="29"/>
  <c r="M10" i="29"/>
  <c r="M11" i="29"/>
  <c r="M12" i="29"/>
  <c r="M13" i="29"/>
  <c r="A294" i="29"/>
  <c r="E54" i="2" l="1"/>
  <c r="F54" i="2"/>
  <c r="G54" i="2"/>
  <c r="E55" i="2"/>
  <c r="F55" i="2"/>
  <c r="G55" i="2"/>
  <c r="E56" i="2"/>
  <c r="F56" i="2"/>
  <c r="G56" i="2"/>
  <c r="E57" i="2"/>
  <c r="F57" i="2"/>
  <c r="G57" i="2"/>
  <c r="E58" i="2"/>
  <c r="F58" i="2"/>
  <c r="G58" i="2"/>
  <c r="E59" i="2"/>
  <c r="F59" i="2"/>
  <c r="G59" i="2"/>
  <c r="D59" i="2"/>
  <c r="D58" i="2"/>
  <c r="D57" i="2"/>
  <c r="D56" i="2"/>
  <c r="D55" i="2"/>
  <c r="D54" i="2"/>
  <c r="D64" i="2"/>
  <c r="A297" i="29"/>
  <c r="B297" i="29"/>
  <c r="C297" i="29"/>
  <c r="A298" i="29"/>
  <c r="B298" i="29"/>
  <c r="C298" i="29"/>
  <c r="A299" i="29"/>
  <c r="B299" i="29"/>
  <c r="C299" i="29"/>
  <c r="A286" i="29"/>
  <c r="B286" i="29"/>
  <c r="C286" i="29"/>
  <c r="A287" i="29"/>
  <c r="B287" i="29"/>
  <c r="C287" i="29"/>
  <c r="A288" i="29"/>
  <c r="B288" i="29"/>
  <c r="C288" i="29"/>
  <c r="A289" i="29"/>
  <c r="B289" i="29"/>
  <c r="C289" i="29"/>
  <c r="A290" i="29"/>
  <c r="B290" i="29"/>
  <c r="C290" i="29"/>
  <c r="A291" i="29"/>
  <c r="B291" i="29"/>
  <c r="C291" i="29"/>
  <c r="A292" i="29"/>
  <c r="B292" i="29"/>
  <c r="C292" i="29"/>
  <c r="A293" i="29"/>
  <c r="B293" i="29"/>
  <c r="C293" i="29"/>
  <c r="B294" i="29"/>
  <c r="C294" i="29"/>
  <c r="A295" i="29"/>
  <c r="B295" i="29"/>
  <c r="C295" i="29"/>
  <c r="A296" i="29"/>
  <c r="B296" i="29"/>
  <c r="C296" i="29"/>
  <c r="C285" i="29"/>
  <c r="B285" i="29"/>
  <c r="A285" i="29"/>
  <c r="C302" i="29"/>
  <c r="C303" i="29"/>
  <c r="C304" i="29"/>
  <c r="C305" i="29"/>
  <c r="C306" i="29"/>
  <c r="C307" i="29"/>
  <c r="C308" i="29"/>
  <c r="C309" i="29"/>
  <c r="C310" i="29"/>
  <c r="C311" i="29"/>
  <c r="C312" i="29"/>
  <c r="C313" i="29"/>
  <c r="C314" i="29"/>
  <c r="B302" i="29"/>
  <c r="B303" i="29"/>
  <c r="B304" i="29"/>
  <c r="B305" i="29"/>
  <c r="B306" i="29"/>
  <c r="B307" i="29"/>
  <c r="B308" i="29"/>
  <c r="B309" i="29"/>
  <c r="B310" i="29"/>
  <c r="B311" i="29"/>
  <c r="B312" i="29"/>
  <c r="B313" i="29"/>
  <c r="B314" i="29"/>
  <c r="A302" i="29"/>
  <c r="A303" i="29"/>
  <c r="A304" i="29"/>
  <c r="A305" i="29"/>
  <c r="A306" i="29"/>
  <c r="A307" i="29"/>
  <c r="A308" i="29"/>
  <c r="A309" i="29"/>
  <c r="A310" i="29"/>
  <c r="A311" i="29"/>
  <c r="A312" i="29"/>
  <c r="A313" i="29"/>
  <c r="A314" i="29"/>
  <c r="A301" i="29"/>
  <c r="C301" i="29"/>
  <c r="B301" i="29"/>
  <c r="N6" i="29"/>
  <c r="E2" i="33"/>
  <c r="E1" i="33"/>
  <c r="L15" i="29"/>
  <c r="M15" i="29" s="1"/>
  <c r="F25" i="28" l="1"/>
  <c r="G25" i="28" s="1"/>
  <c r="P11" i="29"/>
  <c r="F23" i="28" l="1"/>
  <c r="N11" i="29"/>
  <c r="M4" i="29"/>
  <c r="N4" i="29" s="1"/>
  <c r="N5" i="29"/>
  <c r="N7" i="29"/>
  <c r="N8" i="29"/>
  <c r="N9" i="29"/>
  <c r="N10" i="29"/>
  <c r="M3" i="29"/>
  <c r="N3" i="29" s="1"/>
  <c r="P9" i="29"/>
  <c r="G40" i="2" s="1"/>
  <c r="P8" i="29"/>
  <c r="G39" i="2" s="1"/>
  <c r="P5" i="29"/>
  <c r="G36" i="2" s="1"/>
  <c r="P3" i="29"/>
  <c r="G34" i="2" s="1"/>
  <c r="O15" i="29"/>
  <c r="G32" i="2" s="1"/>
  <c r="O12" i="29"/>
  <c r="G29" i="2" s="1"/>
  <c r="O11" i="29"/>
  <c r="G28" i="2" s="1"/>
  <c r="O10" i="29"/>
  <c r="G27" i="2" s="1"/>
  <c r="O8" i="29"/>
  <c r="G25" i="2" s="1"/>
  <c r="O7" i="29"/>
  <c r="G24" i="2" s="1"/>
  <c r="O6" i="29"/>
  <c r="G23" i="2" s="1"/>
  <c r="O5" i="29"/>
  <c r="G22" i="2" s="1"/>
  <c r="O4" i="29"/>
  <c r="G21" i="2" s="1"/>
  <c r="I87" i="19"/>
  <c r="H48" i="2" l="1"/>
  <c r="H43" i="2"/>
  <c r="L14" i="29"/>
  <c r="B12" i="28" s="1"/>
  <c r="C421" i="29"/>
  <c r="C422" i="29"/>
  <c r="C423" i="29"/>
  <c r="C424" i="29"/>
  <c r="C425" i="29"/>
  <c r="C426" i="29"/>
  <c r="C427" i="29"/>
  <c r="C428" i="29"/>
  <c r="C429" i="29"/>
  <c r="C430" i="29"/>
  <c r="C431" i="29"/>
  <c r="C432" i="29"/>
  <c r="C433" i="29"/>
  <c r="C434" i="29"/>
  <c r="C435" i="29"/>
  <c r="C436" i="29"/>
  <c r="C437" i="29"/>
  <c r="C438" i="29"/>
  <c r="C439" i="29"/>
  <c r="C440" i="29"/>
  <c r="C441" i="29"/>
  <c r="C442" i="29"/>
  <c r="C443" i="29"/>
  <c r="C444" i="29"/>
  <c r="C445" i="29"/>
  <c r="C446" i="29"/>
  <c r="C447" i="29"/>
  <c r="C448" i="29"/>
  <c r="C449" i="29"/>
  <c r="C450" i="29"/>
  <c r="C451" i="29"/>
  <c r="C452" i="29"/>
  <c r="C453" i="29"/>
  <c r="C454" i="29"/>
  <c r="C455" i="29"/>
  <c r="C456" i="29"/>
  <c r="C457" i="29"/>
  <c r="C458" i="29"/>
  <c r="C459" i="29"/>
  <c r="C420" i="29"/>
  <c r="B420" i="29"/>
  <c r="B421" i="29"/>
  <c r="B422" i="29"/>
  <c r="B423" i="29"/>
  <c r="B424" i="29"/>
  <c r="B425" i="29"/>
  <c r="B426" i="29"/>
  <c r="B427" i="29"/>
  <c r="B428" i="29"/>
  <c r="B429" i="29"/>
  <c r="B430" i="29"/>
  <c r="B431" i="29"/>
  <c r="B432" i="29"/>
  <c r="B433" i="29"/>
  <c r="B434" i="29"/>
  <c r="B435" i="29"/>
  <c r="B436" i="29"/>
  <c r="B437" i="29"/>
  <c r="B438" i="29"/>
  <c r="B439" i="29"/>
  <c r="B440" i="29"/>
  <c r="B441" i="29"/>
  <c r="B442" i="29"/>
  <c r="B443" i="29"/>
  <c r="B444" i="29"/>
  <c r="B445" i="29"/>
  <c r="B446" i="29"/>
  <c r="B447" i="29"/>
  <c r="B448" i="29"/>
  <c r="B449" i="29"/>
  <c r="B450" i="29"/>
  <c r="B451" i="29"/>
  <c r="B452" i="29"/>
  <c r="B453" i="29"/>
  <c r="B454" i="29"/>
  <c r="B455" i="29"/>
  <c r="B456" i="29"/>
  <c r="B457" i="29"/>
  <c r="B458" i="29"/>
  <c r="B459" i="29"/>
  <c r="B419" i="29"/>
  <c r="A452" i="29"/>
  <c r="A453" i="29"/>
  <c r="A454" i="29"/>
  <c r="A455" i="29"/>
  <c r="A456" i="29"/>
  <c r="A457" i="29"/>
  <c r="A458" i="29"/>
  <c r="A459" i="29"/>
  <c r="A420" i="29"/>
  <c r="A421" i="29"/>
  <c r="A422" i="29"/>
  <c r="A423" i="29"/>
  <c r="A424" i="29"/>
  <c r="A425" i="29"/>
  <c r="A426" i="29"/>
  <c r="A427" i="29"/>
  <c r="A428" i="29"/>
  <c r="A429" i="29"/>
  <c r="A430" i="29"/>
  <c r="A431" i="29"/>
  <c r="A432" i="29"/>
  <c r="A433" i="29"/>
  <c r="A434" i="29"/>
  <c r="A435" i="29"/>
  <c r="A436" i="29"/>
  <c r="A437" i="29"/>
  <c r="A438" i="29"/>
  <c r="A439" i="29"/>
  <c r="A440" i="29"/>
  <c r="A441" i="29"/>
  <c r="A442" i="29"/>
  <c r="A443" i="29"/>
  <c r="A444" i="29"/>
  <c r="A445" i="29"/>
  <c r="A446" i="29"/>
  <c r="A447" i="29"/>
  <c r="A448" i="29"/>
  <c r="A449" i="29"/>
  <c r="A450" i="29"/>
  <c r="A451" i="29"/>
  <c r="A419" i="29"/>
  <c r="C417" i="29"/>
  <c r="C381" i="29"/>
  <c r="C382" i="29"/>
  <c r="C383" i="29"/>
  <c r="C384" i="29"/>
  <c r="C385" i="29"/>
  <c r="C386" i="29"/>
  <c r="C387" i="29"/>
  <c r="C388" i="29"/>
  <c r="C389" i="29"/>
  <c r="C390" i="29"/>
  <c r="C391" i="29"/>
  <c r="C392" i="29"/>
  <c r="C393" i="29"/>
  <c r="C394" i="29"/>
  <c r="C395" i="29"/>
  <c r="C396" i="29"/>
  <c r="C397" i="29"/>
  <c r="C398" i="29"/>
  <c r="C399" i="29"/>
  <c r="C400" i="29"/>
  <c r="C401" i="29"/>
  <c r="C402" i="29"/>
  <c r="C403" i="29"/>
  <c r="C404" i="29"/>
  <c r="C405" i="29"/>
  <c r="C406" i="29"/>
  <c r="C407" i="29"/>
  <c r="C408" i="29"/>
  <c r="C409" i="29"/>
  <c r="C410" i="29"/>
  <c r="C411" i="29"/>
  <c r="C412" i="29"/>
  <c r="C413" i="29"/>
  <c r="C414" i="29"/>
  <c r="C415" i="29"/>
  <c r="C416" i="29"/>
  <c r="C380" i="29"/>
  <c r="B381" i="29"/>
  <c r="B382" i="29"/>
  <c r="B383" i="29"/>
  <c r="B384" i="29"/>
  <c r="B385" i="29"/>
  <c r="B386" i="29"/>
  <c r="B387" i="29"/>
  <c r="B388" i="29"/>
  <c r="B389" i="29"/>
  <c r="B390" i="29"/>
  <c r="B391" i="29"/>
  <c r="B392" i="29"/>
  <c r="B393" i="29"/>
  <c r="B394" i="29"/>
  <c r="B395" i="29"/>
  <c r="B396" i="29"/>
  <c r="B397" i="29"/>
  <c r="B398" i="29"/>
  <c r="B399" i="29"/>
  <c r="B400" i="29"/>
  <c r="B401" i="29"/>
  <c r="B402" i="29"/>
  <c r="B403" i="29"/>
  <c r="B404" i="29"/>
  <c r="B405" i="29"/>
  <c r="B406" i="29"/>
  <c r="B407" i="29"/>
  <c r="B408" i="29"/>
  <c r="B409" i="29"/>
  <c r="B410" i="29"/>
  <c r="B411" i="29"/>
  <c r="B412" i="29"/>
  <c r="B413" i="29"/>
  <c r="B414" i="29"/>
  <c r="B415" i="29"/>
  <c r="B416" i="29"/>
  <c r="B417" i="29"/>
  <c r="B380" i="29"/>
  <c r="A381" i="29"/>
  <c r="A382" i="29"/>
  <c r="A383" i="29"/>
  <c r="A384" i="29"/>
  <c r="A385" i="29"/>
  <c r="A386" i="29"/>
  <c r="A387" i="29"/>
  <c r="A388" i="29"/>
  <c r="A389" i="29"/>
  <c r="A390" i="29"/>
  <c r="A391" i="29"/>
  <c r="A392" i="29"/>
  <c r="A393" i="29"/>
  <c r="A394" i="29"/>
  <c r="A395" i="29"/>
  <c r="A396" i="29"/>
  <c r="A397" i="29"/>
  <c r="A398" i="29"/>
  <c r="A399" i="29"/>
  <c r="A400" i="29"/>
  <c r="A401" i="29"/>
  <c r="A402" i="29"/>
  <c r="A403" i="29"/>
  <c r="A404" i="29"/>
  <c r="A405" i="29"/>
  <c r="A406" i="29"/>
  <c r="A407" i="29"/>
  <c r="A408" i="29"/>
  <c r="A409" i="29"/>
  <c r="A410" i="29"/>
  <c r="A411" i="29"/>
  <c r="A412" i="29"/>
  <c r="A413" i="29"/>
  <c r="A414" i="29"/>
  <c r="A415" i="29"/>
  <c r="A416" i="29"/>
  <c r="A417" i="29"/>
  <c r="A380" i="29"/>
  <c r="A375" i="29"/>
  <c r="C344" i="29"/>
  <c r="C345" i="29"/>
  <c r="C346" i="29"/>
  <c r="C347" i="29"/>
  <c r="C348" i="29"/>
  <c r="C349" i="29"/>
  <c r="C350" i="29"/>
  <c r="C351" i="29"/>
  <c r="C352" i="29"/>
  <c r="C353" i="29"/>
  <c r="C354" i="29"/>
  <c r="C355" i="29"/>
  <c r="C356" i="29"/>
  <c r="C357" i="29"/>
  <c r="C358" i="29"/>
  <c r="C359" i="29"/>
  <c r="C360" i="29"/>
  <c r="C361" i="29"/>
  <c r="C362" i="29"/>
  <c r="C363" i="29"/>
  <c r="C364" i="29"/>
  <c r="C365" i="29"/>
  <c r="C366" i="29"/>
  <c r="C367" i="29"/>
  <c r="C368" i="29"/>
  <c r="C369" i="29"/>
  <c r="C370" i="29"/>
  <c r="C371" i="29"/>
  <c r="C372" i="29"/>
  <c r="C373" i="29"/>
  <c r="C374" i="29"/>
  <c r="C375" i="29"/>
  <c r="C376" i="29"/>
  <c r="C377" i="29"/>
  <c r="C378" i="29"/>
  <c r="C343" i="29"/>
  <c r="A378" i="29"/>
  <c r="B344" i="29"/>
  <c r="B345" i="29"/>
  <c r="B346" i="29"/>
  <c r="B347" i="29"/>
  <c r="B348" i="29"/>
  <c r="B349" i="29"/>
  <c r="B350" i="29"/>
  <c r="B351" i="29"/>
  <c r="B352" i="29"/>
  <c r="B353" i="29"/>
  <c r="B354" i="29"/>
  <c r="B355" i="29"/>
  <c r="B356" i="29"/>
  <c r="B357" i="29"/>
  <c r="B358" i="29"/>
  <c r="B359" i="29"/>
  <c r="B360" i="29"/>
  <c r="B361" i="29"/>
  <c r="B362" i="29"/>
  <c r="B363" i="29"/>
  <c r="B364" i="29"/>
  <c r="B365" i="29"/>
  <c r="B366" i="29"/>
  <c r="B367" i="29"/>
  <c r="B368" i="29"/>
  <c r="B369" i="29"/>
  <c r="B370" i="29"/>
  <c r="B371" i="29"/>
  <c r="B372" i="29"/>
  <c r="B373" i="29"/>
  <c r="B374" i="29"/>
  <c r="B375" i="29"/>
  <c r="B376" i="29"/>
  <c r="B377" i="29"/>
  <c r="B378" i="29"/>
  <c r="B343" i="29"/>
  <c r="A344" i="29"/>
  <c r="A345" i="29"/>
  <c r="A346" i="29"/>
  <c r="A347" i="29"/>
  <c r="A348" i="29"/>
  <c r="A349" i="29"/>
  <c r="A350" i="29"/>
  <c r="A351" i="29"/>
  <c r="A352" i="29"/>
  <c r="A353" i="29"/>
  <c r="A354" i="29"/>
  <c r="A355" i="29"/>
  <c r="A356" i="29"/>
  <c r="A357" i="29"/>
  <c r="A358" i="29"/>
  <c r="A359" i="29"/>
  <c r="A360" i="29"/>
  <c r="A361" i="29"/>
  <c r="A362" i="29"/>
  <c r="A363" i="29"/>
  <c r="A364" i="29"/>
  <c r="A365" i="29"/>
  <c r="A366" i="29"/>
  <c r="A367" i="29"/>
  <c r="A368" i="29"/>
  <c r="A369" i="29"/>
  <c r="A370" i="29"/>
  <c r="A371" i="29"/>
  <c r="A372" i="29"/>
  <c r="A373" i="29"/>
  <c r="A374" i="29"/>
  <c r="A376" i="29"/>
  <c r="A377" i="29"/>
  <c r="A343" i="29"/>
  <c r="C318" i="29"/>
  <c r="C319" i="29"/>
  <c r="C320" i="29"/>
  <c r="C321" i="29"/>
  <c r="C322" i="29"/>
  <c r="C323" i="29"/>
  <c r="C324" i="29"/>
  <c r="C325" i="29"/>
  <c r="C326" i="29"/>
  <c r="C327" i="29"/>
  <c r="C328" i="29"/>
  <c r="C329" i="29"/>
  <c r="C330" i="29"/>
  <c r="C331" i="29"/>
  <c r="C332" i="29"/>
  <c r="C333" i="29"/>
  <c r="C334" i="29"/>
  <c r="C335" i="29"/>
  <c r="C336" i="29"/>
  <c r="C337" i="29"/>
  <c r="C338" i="29"/>
  <c r="C339" i="29"/>
  <c r="C340" i="29"/>
  <c r="C341" i="29"/>
  <c r="C317" i="29"/>
  <c r="B317" i="29"/>
  <c r="B318" i="29"/>
  <c r="B319" i="29"/>
  <c r="B320" i="29"/>
  <c r="B321" i="29"/>
  <c r="B322" i="29"/>
  <c r="B323" i="29"/>
  <c r="B324" i="29"/>
  <c r="B325" i="29"/>
  <c r="B326" i="29"/>
  <c r="B327" i="29"/>
  <c r="B328" i="29"/>
  <c r="B329" i="29"/>
  <c r="B330" i="29"/>
  <c r="B331" i="29"/>
  <c r="B332" i="29"/>
  <c r="B333" i="29"/>
  <c r="B334" i="29"/>
  <c r="B335" i="29"/>
  <c r="B336" i="29"/>
  <c r="B337" i="29"/>
  <c r="B338" i="29"/>
  <c r="B339" i="29"/>
  <c r="B340" i="29"/>
  <c r="B341" i="29"/>
  <c r="B316" i="29"/>
  <c r="A341" i="29"/>
  <c r="A317" i="29"/>
  <c r="A318" i="29"/>
  <c r="A319" i="29"/>
  <c r="A320" i="29"/>
  <c r="A321" i="29"/>
  <c r="A322" i="29"/>
  <c r="A323" i="29"/>
  <c r="A324" i="29"/>
  <c r="A325" i="29"/>
  <c r="A326" i="29"/>
  <c r="A327" i="29"/>
  <c r="A328" i="29"/>
  <c r="A329" i="29"/>
  <c r="A330" i="29"/>
  <c r="A331" i="29"/>
  <c r="A332" i="29"/>
  <c r="A333" i="29"/>
  <c r="A334" i="29"/>
  <c r="A335" i="29"/>
  <c r="A336" i="29"/>
  <c r="A337" i="29"/>
  <c r="A338" i="29"/>
  <c r="A339" i="29"/>
  <c r="A340" i="29"/>
  <c r="A316" i="29"/>
  <c r="C162" i="29"/>
  <c r="C163" i="29"/>
  <c r="C165" i="29"/>
  <c r="C166" i="29"/>
  <c r="C167" i="29"/>
  <c r="C168" i="29"/>
  <c r="C169" i="29"/>
  <c r="C170" i="29"/>
  <c r="C171" i="29"/>
  <c r="C172" i="29"/>
  <c r="C173" i="29"/>
  <c r="C174" i="29"/>
  <c r="C175" i="29"/>
  <c r="C176" i="29"/>
  <c r="C177" i="29"/>
  <c r="C178" i="29"/>
  <c r="C180" i="29"/>
  <c r="C182" i="29"/>
  <c r="C183" i="29"/>
  <c r="C185" i="29"/>
  <c r="C186" i="29"/>
  <c r="C187" i="29"/>
  <c r="C188" i="29"/>
  <c r="C190" i="29"/>
  <c r="C191" i="29"/>
  <c r="C192" i="29"/>
  <c r="C193" i="29"/>
  <c r="C194" i="29"/>
  <c r="C195" i="29"/>
  <c r="C196" i="29"/>
  <c r="C197" i="29"/>
  <c r="C198" i="29"/>
  <c r="C199" i="29"/>
  <c r="C200" i="29"/>
  <c r="C201" i="29"/>
  <c r="C202" i="29"/>
  <c r="C203" i="29"/>
  <c r="C204" i="29"/>
  <c r="C205" i="29"/>
  <c r="C206" i="29"/>
  <c r="C207" i="29"/>
  <c r="C208" i="29"/>
  <c r="C209" i="29"/>
  <c r="C210" i="29"/>
  <c r="C211" i="29"/>
  <c r="C212" i="29"/>
  <c r="C213" i="29"/>
  <c r="C214" i="29"/>
  <c r="C215" i="29"/>
  <c r="C216" i="29"/>
  <c r="C217" i="29"/>
  <c r="C218" i="29"/>
  <c r="C219" i="29"/>
  <c r="C220" i="29"/>
  <c r="C222" i="29"/>
  <c r="C223" i="29"/>
  <c r="C224" i="29"/>
  <c r="C225" i="29"/>
  <c r="C226" i="29"/>
  <c r="C227" i="29"/>
  <c r="C228" i="29"/>
  <c r="C229" i="29"/>
  <c r="C230" i="29"/>
  <c r="C231" i="29"/>
  <c r="C232" i="29"/>
  <c r="C233" i="29"/>
  <c r="C161" i="29"/>
  <c r="B161" i="29"/>
  <c r="B162" i="29"/>
  <c r="B163" i="29"/>
  <c r="B164" i="29"/>
  <c r="B165" i="29"/>
  <c r="B166" i="29"/>
  <c r="B167" i="29"/>
  <c r="B168" i="29"/>
  <c r="B169" i="29"/>
  <c r="B170" i="29"/>
  <c r="B171" i="29"/>
  <c r="B172" i="29"/>
  <c r="B173" i="29"/>
  <c r="B174" i="29"/>
  <c r="B175" i="29"/>
  <c r="B176" i="29"/>
  <c r="B177" i="29"/>
  <c r="B178" i="29"/>
  <c r="B179" i="29"/>
  <c r="B180" i="29"/>
  <c r="B181" i="29"/>
  <c r="B182" i="29"/>
  <c r="B183" i="29"/>
  <c r="B184" i="29"/>
  <c r="B185" i="29"/>
  <c r="B186" i="29"/>
  <c r="B187" i="29"/>
  <c r="B188" i="29"/>
  <c r="B189" i="29"/>
  <c r="B190" i="29"/>
  <c r="B191" i="29"/>
  <c r="B192" i="29"/>
  <c r="B193" i="29"/>
  <c r="B194" i="29"/>
  <c r="B195" i="29"/>
  <c r="B196" i="29"/>
  <c r="B197" i="29"/>
  <c r="B198" i="29"/>
  <c r="B199" i="29"/>
  <c r="B200" i="29"/>
  <c r="B201" i="29"/>
  <c r="B202" i="29"/>
  <c r="B203" i="29"/>
  <c r="B204" i="29"/>
  <c r="B205" i="29"/>
  <c r="B206" i="29"/>
  <c r="B207" i="29"/>
  <c r="B208" i="29"/>
  <c r="B209" i="29"/>
  <c r="B210" i="29"/>
  <c r="B211" i="29"/>
  <c r="B212" i="29"/>
  <c r="B213" i="29"/>
  <c r="B214" i="29"/>
  <c r="B215" i="29"/>
  <c r="B216" i="29"/>
  <c r="B217" i="29"/>
  <c r="B218" i="29"/>
  <c r="B219" i="29"/>
  <c r="B220" i="29"/>
  <c r="B221" i="29"/>
  <c r="B222" i="29"/>
  <c r="B223" i="29"/>
  <c r="B224" i="29"/>
  <c r="B225" i="29"/>
  <c r="B226" i="29"/>
  <c r="B227" i="29"/>
  <c r="B228" i="29"/>
  <c r="B229" i="29"/>
  <c r="B230" i="29"/>
  <c r="B231" i="29"/>
  <c r="B232" i="29"/>
  <c r="B233" i="29"/>
  <c r="B160" i="29"/>
  <c r="A232" i="29"/>
  <c r="A233" i="29"/>
  <c r="A224" i="29"/>
  <c r="A225" i="29"/>
  <c r="A226" i="29"/>
  <c r="A227" i="29"/>
  <c r="A228" i="29"/>
  <c r="A229" i="29"/>
  <c r="A230" i="29"/>
  <c r="A231" i="29"/>
  <c r="A218" i="29"/>
  <c r="A219" i="29"/>
  <c r="A220" i="29"/>
  <c r="A221" i="29"/>
  <c r="A222" i="29"/>
  <c r="A223" i="29"/>
  <c r="A210" i="29"/>
  <c r="A211" i="29"/>
  <c r="A212" i="29"/>
  <c r="A213" i="29"/>
  <c r="A214" i="29"/>
  <c r="A215" i="29"/>
  <c r="A216" i="29"/>
  <c r="A217" i="29"/>
  <c r="A201" i="29"/>
  <c r="A202" i="29"/>
  <c r="A203" i="29"/>
  <c r="A204" i="29"/>
  <c r="A205" i="29"/>
  <c r="A206" i="29"/>
  <c r="A207" i="29"/>
  <c r="A208" i="29"/>
  <c r="A209" i="29"/>
  <c r="A184" i="29"/>
  <c r="A185" i="29"/>
  <c r="A186" i="29"/>
  <c r="A187" i="29"/>
  <c r="A188" i="29"/>
  <c r="A189" i="29"/>
  <c r="A190" i="29"/>
  <c r="A191" i="29"/>
  <c r="A192" i="29"/>
  <c r="A193" i="29"/>
  <c r="A194" i="29"/>
  <c r="A195" i="29"/>
  <c r="A196" i="29"/>
  <c r="A197" i="29"/>
  <c r="A198" i="29"/>
  <c r="A199" i="29"/>
  <c r="A200" i="29"/>
  <c r="A161" i="29"/>
  <c r="A162" i="29"/>
  <c r="A163" i="29"/>
  <c r="A164" i="29"/>
  <c r="A165" i="29"/>
  <c r="A166" i="29"/>
  <c r="A167" i="29"/>
  <c r="A168" i="29"/>
  <c r="A169" i="29"/>
  <c r="A170" i="29"/>
  <c r="A171" i="29"/>
  <c r="A172" i="29"/>
  <c r="A173" i="29"/>
  <c r="A174" i="29"/>
  <c r="A175" i="29"/>
  <c r="A176" i="29"/>
  <c r="A177" i="29"/>
  <c r="A178" i="29"/>
  <c r="A179" i="29"/>
  <c r="A180" i="29"/>
  <c r="A181" i="29"/>
  <c r="A182" i="29"/>
  <c r="A183" i="29"/>
  <c r="A160" i="29"/>
  <c r="C95" i="29"/>
  <c r="C96" i="29"/>
  <c r="C97" i="29"/>
  <c r="C98" i="29"/>
  <c r="C99" i="29"/>
  <c r="C100" i="29"/>
  <c r="C101" i="29"/>
  <c r="C102" i="29"/>
  <c r="C103" i="29"/>
  <c r="C104" i="29"/>
  <c r="C105" i="29"/>
  <c r="C106" i="29"/>
  <c r="C107" i="29"/>
  <c r="C108" i="29"/>
  <c r="C109" i="29"/>
  <c r="C110" i="29"/>
  <c r="C111" i="29"/>
  <c r="C112" i="29"/>
  <c r="C113" i="29"/>
  <c r="C114" i="29"/>
  <c r="C115" i="29"/>
  <c r="C116" i="29"/>
  <c r="C117" i="29"/>
  <c r="C118" i="29"/>
  <c r="C119" i="29"/>
  <c r="C120" i="29"/>
  <c r="C124" i="29"/>
  <c r="C125" i="29"/>
  <c r="C126" i="29"/>
  <c r="C127" i="29"/>
  <c r="C128" i="29"/>
  <c r="C129" i="29"/>
  <c r="C130" i="29"/>
  <c r="C131" i="29"/>
  <c r="C132" i="29"/>
  <c r="C133" i="29"/>
  <c r="C134" i="29"/>
  <c r="C135" i="29"/>
  <c r="C136" i="29"/>
  <c r="C137" i="29"/>
  <c r="C138" i="29"/>
  <c r="C139" i="29"/>
  <c r="C140" i="29"/>
  <c r="C141" i="29"/>
  <c r="C142" i="29"/>
  <c r="C143" i="29"/>
  <c r="C144" i="29"/>
  <c r="C145" i="29"/>
  <c r="C146" i="29"/>
  <c r="C147" i="29"/>
  <c r="C148" i="29"/>
  <c r="C149" i="29"/>
  <c r="C150" i="29"/>
  <c r="C152" i="29"/>
  <c r="C153" i="29"/>
  <c r="C155" i="29"/>
  <c r="C156" i="29"/>
  <c r="C157" i="29"/>
  <c r="C158" i="29"/>
  <c r="C92" i="29"/>
  <c r="B92" i="29"/>
  <c r="B93" i="29"/>
  <c r="B94" i="29"/>
  <c r="B95" i="29"/>
  <c r="B96" i="29"/>
  <c r="B97" i="29"/>
  <c r="B98" i="29"/>
  <c r="B99" i="29"/>
  <c r="B100" i="29"/>
  <c r="B101" i="29"/>
  <c r="B102" i="29"/>
  <c r="B103" i="29"/>
  <c r="B104" i="29"/>
  <c r="B105" i="29"/>
  <c r="B106" i="29"/>
  <c r="B107" i="29"/>
  <c r="B108" i="29"/>
  <c r="B109" i="29"/>
  <c r="B110" i="29"/>
  <c r="B111" i="29"/>
  <c r="B112" i="29"/>
  <c r="B113" i="29"/>
  <c r="B114" i="29"/>
  <c r="B115" i="29"/>
  <c r="B116" i="29"/>
  <c r="B117" i="29"/>
  <c r="B118" i="29"/>
  <c r="B119" i="29"/>
  <c r="B120" i="29"/>
  <c r="B121" i="29"/>
  <c r="B122" i="29"/>
  <c r="B123" i="29"/>
  <c r="B124" i="29"/>
  <c r="B125" i="29"/>
  <c r="B126" i="29"/>
  <c r="B127" i="29"/>
  <c r="B128" i="29"/>
  <c r="B129" i="29"/>
  <c r="B130" i="29"/>
  <c r="B131" i="29"/>
  <c r="B132" i="29"/>
  <c r="B133" i="29"/>
  <c r="B134" i="29"/>
  <c r="B135" i="29"/>
  <c r="B136" i="29"/>
  <c r="B137" i="29"/>
  <c r="B138" i="29"/>
  <c r="B139" i="29"/>
  <c r="B140" i="29"/>
  <c r="B141" i="29"/>
  <c r="B142" i="29"/>
  <c r="B143" i="29"/>
  <c r="B144" i="29"/>
  <c r="B145" i="29"/>
  <c r="B146" i="29"/>
  <c r="B147" i="29"/>
  <c r="B148" i="29"/>
  <c r="B149" i="29"/>
  <c r="B150" i="29"/>
  <c r="B151" i="29"/>
  <c r="B152" i="29"/>
  <c r="B153" i="29"/>
  <c r="B154" i="29"/>
  <c r="B155" i="29"/>
  <c r="B156" i="29"/>
  <c r="B157" i="29"/>
  <c r="B158" i="29"/>
  <c r="B91" i="29"/>
  <c r="A157" i="29"/>
  <c r="A158" i="29"/>
  <c r="A152" i="29"/>
  <c r="A153" i="29"/>
  <c r="A154" i="29"/>
  <c r="A155" i="29"/>
  <c r="A156" i="29"/>
  <c r="A146" i="29"/>
  <c r="A147" i="29"/>
  <c r="A148" i="29"/>
  <c r="A149" i="29"/>
  <c r="A150" i="29"/>
  <c r="A151" i="29"/>
  <c r="A139" i="29"/>
  <c r="A140" i="29"/>
  <c r="A141" i="29"/>
  <c r="A142" i="29"/>
  <c r="A143" i="29"/>
  <c r="A144" i="29"/>
  <c r="A145" i="29"/>
  <c r="A132" i="29"/>
  <c r="A133" i="29"/>
  <c r="A134" i="29"/>
  <c r="A135" i="29"/>
  <c r="A136" i="29"/>
  <c r="A137" i="29"/>
  <c r="A138" i="29"/>
  <c r="A92" i="29"/>
  <c r="A93" i="29"/>
  <c r="A94" i="29"/>
  <c r="A95" i="29"/>
  <c r="A96" i="29"/>
  <c r="A97" i="29"/>
  <c r="A98" i="29"/>
  <c r="A99" i="29"/>
  <c r="A100" i="29"/>
  <c r="A101" i="29"/>
  <c r="A102" i="29"/>
  <c r="A103" i="29"/>
  <c r="A104" i="29"/>
  <c r="A105" i="29"/>
  <c r="A106" i="29"/>
  <c r="A107" i="29"/>
  <c r="A108" i="29"/>
  <c r="A109" i="29"/>
  <c r="A110" i="29"/>
  <c r="A111" i="29"/>
  <c r="A112" i="29"/>
  <c r="A113" i="29"/>
  <c r="A114" i="29"/>
  <c r="A115" i="29"/>
  <c r="A116" i="29"/>
  <c r="A117" i="29"/>
  <c r="A118" i="29"/>
  <c r="A119" i="29"/>
  <c r="A120" i="29"/>
  <c r="A121" i="29"/>
  <c r="A122" i="29"/>
  <c r="A123" i="29"/>
  <c r="A124" i="29"/>
  <c r="A125" i="29"/>
  <c r="A126" i="29"/>
  <c r="A127" i="29"/>
  <c r="A128" i="29"/>
  <c r="A129" i="29"/>
  <c r="A130" i="29"/>
  <c r="A131" i="29"/>
  <c r="A91" i="29"/>
  <c r="B4" i="29"/>
  <c r="B5" i="29"/>
  <c r="B6" i="29"/>
  <c r="B7" i="29"/>
  <c r="B8" i="29"/>
  <c r="B9" i="29"/>
  <c r="B10" i="29"/>
  <c r="B11" i="29"/>
  <c r="B12" i="29"/>
  <c r="B13" i="29"/>
  <c r="B14" i="29"/>
  <c r="B15" i="29"/>
  <c r="B16" i="29"/>
  <c r="B17" i="29"/>
  <c r="B18" i="29"/>
  <c r="B19" i="29"/>
  <c r="B20" i="29"/>
  <c r="B21" i="29"/>
  <c r="B22" i="29"/>
  <c r="B23" i="29"/>
  <c r="B24" i="29"/>
  <c r="B25" i="29"/>
  <c r="B26" i="29"/>
  <c r="B27" i="29"/>
  <c r="B28" i="29"/>
  <c r="B29" i="29"/>
  <c r="B30" i="29"/>
  <c r="B31" i="29"/>
  <c r="B32" i="29"/>
  <c r="B33" i="29"/>
  <c r="B34" i="29"/>
  <c r="B35" i="29"/>
  <c r="B36" i="29"/>
  <c r="B37" i="29"/>
  <c r="B38" i="29"/>
  <c r="B39" i="29"/>
  <c r="B40" i="29"/>
  <c r="B41" i="29"/>
  <c r="B42" i="29"/>
  <c r="B43" i="29"/>
  <c r="B44" i="29"/>
  <c r="B45" i="29"/>
  <c r="B46" i="29"/>
  <c r="B47" i="29"/>
  <c r="B48" i="29"/>
  <c r="B49" i="29"/>
  <c r="B50" i="29"/>
  <c r="B51" i="29"/>
  <c r="B52" i="29"/>
  <c r="B53" i="29"/>
  <c r="B54" i="29"/>
  <c r="B55" i="29"/>
  <c r="B56" i="29"/>
  <c r="B57" i="29"/>
  <c r="B58" i="29"/>
  <c r="B59" i="29"/>
  <c r="B60" i="29"/>
  <c r="B61" i="29"/>
  <c r="B62" i="29"/>
  <c r="B63" i="29"/>
  <c r="B64" i="29"/>
  <c r="B65" i="29"/>
  <c r="B66" i="29"/>
  <c r="B67" i="29"/>
  <c r="B68" i="29"/>
  <c r="B69" i="29"/>
  <c r="B70" i="29"/>
  <c r="B71" i="29"/>
  <c r="B72" i="29"/>
  <c r="B73" i="29"/>
  <c r="B74" i="29"/>
  <c r="B75" i="29"/>
  <c r="B76" i="29"/>
  <c r="B77" i="29"/>
  <c r="B78" i="29"/>
  <c r="B79" i="29"/>
  <c r="B80" i="29"/>
  <c r="B81" i="29"/>
  <c r="B82" i="29"/>
  <c r="B83" i="29"/>
  <c r="B84" i="29"/>
  <c r="B85" i="29"/>
  <c r="B86" i="29"/>
  <c r="B87" i="29"/>
  <c r="B88" i="29"/>
  <c r="B89" i="29"/>
  <c r="C7" i="29"/>
  <c r="C9" i="29"/>
  <c r="C10" i="29"/>
  <c r="C11" i="29"/>
  <c r="C12" i="29"/>
  <c r="C13" i="29"/>
  <c r="C14" i="29"/>
  <c r="C16" i="29"/>
  <c r="C17" i="29"/>
  <c r="C18" i="29"/>
  <c r="C19" i="29"/>
  <c r="C21" i="29"/>
  <c r="C22" i="29"/>
  <c r="C23" i="29"/>
  <c r="C24" i="29"/>
  <c r="C25" i="29"/>
  <c r="C26" i="29"/>
  <c r="C27" i="29"/>
  <c r="C28" i="29"/>
  <c r="C29" i="29"/>
  <c r="C30" i="29"/>
  <c r="C34" i="29"/>
  <c r="C35" i="29"/>
  <c r="C36" i="29"/>
  <c r="C37" i="29"/>
  <c r="C38" i="29"/>
  <c r="C39" i="29"/>
  <c r="C40" i="29"/>
  <c r="C43" i="29"/>
  <c r="C44" i="29"/>
  <c r="C45" i="29"/>
  <c r="C46" i="29"/>
  <c r="C47" i="29"/>
  <c r="C48" i="29"/>
  <c r="C49" i="29"/>
  <c r="C50" i="29"/>
  <c r="C51" i="29"/>
  <c r="C52" i="29"/>
  <c r="C53" i="29"/>
  <c r="C54" i="29"/>
  <c r="C55" i="29"/>
  <c r="C56" i="29"/>
  <c r="C57" i="29"/>
  <c r="C58" i="29"/>
  <c r="C59" i="29"/>
  <c r="C60" i="29"/>
  <c r="C61" i="29"/>
  <c r="C62" i="29"/>
  <c r="C63" i="29"/>
  <c r="C64" i="29"/>
  <c r="C65" i="29"/>
  <c r="C66" i="29"/>
  <c r="C67" i="29"/>
  <c r="C68" i="29"/>
  <c r="C69" i="29"/>
  <c r="C70" i="29"/>
  <c r="C71" i="29"/>
  <c r="C72" i="29"/>
  <c r="C73" i="29"/>
  <c r="C74" i="29"/>
  <c r="C75" i="29"/>
  <c r="C77" i="29"/>
  <c r="C78" i="29"/>
  <c r="C79" i="29"/>
  <c r="C80" i="29"/>
  <c r="C81" i="29"/>
  <c r="C82" i="29"/>
  <c r="C83" i="29"/>
  <c r="C84" i="29"/>
  <c r="C87" i="29"/>
  <c r="C5" i="29"/>
  <c r="A5" i="29"/>
  <c r="A6" i="29"/>
  <c r="A7" i="29"/>
  <c r="A8" i="29"/>
  <c r="A9" i="29"/>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56" i="29"/>
  <c r="A57" i="29"/>
  <c r="A58" i="29"/>
  <c r="A59" i="29"/>
  <c r="A60" i="29"/>
  <c r="A61" i="29"/>
  <c r="A62" i="29"/>
  <c r="A63" i="29"/>
  <c r="A64" i="29"/>
  <c r="A65" i="29"/>
  <c r="A66" i="29"/>
  <c r="A67" i="29"/>
  <c r="A68" i="29"/>
  <c r="A69" i="29"/>
  <c r="A70" i="29"/>
  <c r="A71" i="29"/>
  <c r="A72" i="29"/>
  <c r="A73" i="29"/>
  <c r="A74" i="29"/>
  <c r="A75" i="29"/>
  <c r="A76" i="29"/>
  <c r="A77" i="29"/>
  <c r="A78" i="29"/>
  <c r="A79" i="29"/>
  <c r="A80" i="29"/>
  <c r="A81" i="29"/>
  <c r="A82" i="29"/>
  <c r="A83" i="29"/>
  <c r="A84" i="29"/>
  <c r="A85" i="29"/>
  <c r="A86" i="29"/>
  <c r="A87" i="29"/>
  <c r="A88" i="29"/>
  <c r="A89" i="29"/>
  <c r="A4" i="29"/>
  <c r="I86" i="19"/>
  <c r="C85" i="29" s="1"/>
  <c r="I77" i="19"/>
  <c r="C76" i="29" s="1"/>
  <c r="A3" i="20" l="1"/>
  <c r="B7" i="28" l="1"/>
  <c r="B6" i="28"/>
  <c r="B5" i="28"/>
  <c r="B4" i="28"/>
  <c r="B3" i="28"/>
  <c r="G32" i="28" l="1"/>
  <c r="F32" i="28"/>
  <c r="E32" i="28"/>
  <c r="D32" i="28"/>
  <c r="C32" i="28"/>
  <c r="B32" i="28"/>
  <c r="D26" i="28"/>
  <c r="C26" i="28"/>
  <c r="G26" i="28" s="1"/>
  <c r="B26" i="28"/>
  <c r="F24" i="28"/>
  <c r="E24" i="28"/>
  <c r="D24" i="28"/>
  <c r="C24" i="28"/>
  <c r="B24" i="28"/>
  <c r="G23" i="28"/>
  <c r="G22" i="28"/>
  <c r="G21" i="28"/>
  <c r="G20" i="28"/>
  <c r="G19" i="28"/>
  <c r="G18" i="28"/>
  <c r="G24" i="28" l="1"/>
  <c r="E1" i="24"/>
  <c r="E1" i="23"/>
  <c r="E1" i="22"/>
  <c r="E1" i="21"/>
  <c r="E1" i="14"/>
  <c r="I66" i="18"/>
  <c r="H66" i="18"/>
  <c r="P10" i="29" s="1"/>
  <c r="G41" i="2" s="1"/>
  <c r="I34" i="18"/>
  <c r="H34" i="18"/>
  <c r="I29" i="18"/>
  <c r="H29" i="18"/>
  <c r="I26" i="18"/>
  <c r="H26" i="18"/>
  <c r="I24" i="18"/>
  <c r="H24" i="18"/>
  <c r="I9" i="18"/>
  <c r="H9" i="18"/>
  <c r="E1" i="18"/>
  <c r="I68" i="1"/>
  <c r="H68" i="1"/>
  <c r="I65" i="1"/>
  <c r="H65" i="1"/>
  <c r="I37" i="1"/>
  <c r="H37" i="1"/>
  <c r="I36" i="1"/>
  <c r="H36" i="1"/>
  <c r="I35" i="1"/>
  <c r="H35" i="1"/>
  <c r="I8" i="1"/>
  <c r="H8" i="1"/>
  <c r="I7" i="1"/>
  <c r="H7" i="1"/>
  <c r="E1" i="1"/>
  <c r="I90" i="19"/>
  <c r="C89" i="29" s="1"/>
  <c r="H90" i="19"/>
  <c r="I89" i="19"/>
  <c r="C88" i="29" s="1"/>
  <c r="H89" i="19"/>
  <c r="C86" i="29"/>
  <c r="H87" i="19"/>
  <c r="H86" i="19"/>
  <c r="H77" i="19"/>
  <c r="G15" i="2" s="1"/>
  <c r="I43" i="19"/>
  <c r="C42" i="29" s="1"/>
  <c r="H43" i="19"/>
  <c r="I42" i="19"/>
  <c r="C41" i="29" s="1"/>
  <c r="H42" i="19"/>
  <c r="I34" i="19"/>
  <c r="C33" i="29" s="1"/>
  <c r="H34" i="19"/>
  <c r="I33" i="19"/>
  <c r="C32" i="29" s="1"/>
  <c r="H33" i="19"/>
  <c r="I32" i="19"/>
  <c r="C31" i="29" s="1"/>
  <c r="H32" i="19"/>
  <c r="I21" i="19"/>
  <c r="C20" i="29" s="1"/>
  <c r="H21" i="19"/>
  <c r="G7" i="2" s="1"/>
  <c r="I16" i="19"/>
  <c r="C15" i="29" s="1"/>
  <c r="H16" i="19"/>
  <c r="G6" i="2" s="1"/>
  <c r="I9" i="19"/>
  <c r="C8" i="29" s="1"/>
  <c r="H9" i="19"/>
  <c r="I7" i="19"/>
  <c r="C6" i="29" s="1"/>
  <c r="H7" i="19"/>
  <c r="E1" i="19"/>
  <c r="G72" i="2"/>
  <c r="G71" i="2" s="1"/>
  <c r="F72" i="2"/>
  <c r="F71" i="2" s="1"/>
  <c r="E72" i="2"/>
  <c r="E71" i="2" s="1"/>
  <c r="D72" i="2"/>
  <c r="D71" i="2" s="1"/>
  <c r="C71" i="2"/>
  <c r="G70" i="2"/>
  <c r="G69" i="2" s="1"/>
  <c r="F70" i="2"/>
  <c r="F69" i="2" s="1"/>
  <c r="E70" i="2"/>
  <c r="E69" i="2" s="1"/>
  <c r="D70" i="2"/>
  <c r="D69" i="2" s="1"/>
  <c r="C69" i="2"/>
  <c r="G68" i="2"/>
  <c r="G67" i="2" s="1"/>
  <c r="F68" i="2"/>
  <c r="F67" i="2" s="1"/>
  <c r="E68" i="2"/>
  <c r="E67" i="2" s="1"/>
  <c r="D68" i="2"/>
  <c r="D67" i="2" s="1"/>
  <c r="C67" i="2"/>
  <c r="G66" i="2"/>
  <c r="G65" i="2" s="1"/>
  <c r="F66" i="2"/>
  <c r="F65" i="2" s="1"/>
  <c r="E66" i="2"/>
  <c r="E65" i="2" s="1"/>
  <c r="D66" i="2"/>
  <c r="D65" i="2" s="1"/>
  <c r="C65" i="2"/>
  <c r="G64" i="2"/>
  <c r="F64" i="2"/>
  <c r="E64" i="2"/>
  <c r="G63" i="2"/>
  <c r="F63" i="2"/>
  <c r="E63" i="2"/>
  <c r="D63" i="2"/>
  <c r="G62" i="2"/>
  <c r="F62" i="2"/>
  <c r="E62" i="2"/>
  <c r="D62" i="2"/>
  <c r="G61" i="2"/>
  <c r="F61" i="2"/>
  <c r="E61" i="2"/>
  <c r="D61" i="2"/>
  <c r="C60" i="2"/>
  <c r="F42" i="2"/>
  <c r="E42" i="2"/>
  <c r="D42" i="2"/>
  <c r="F41" i="2"/>
  <c r="E41" i="2"/>
  <c r="D41" i="2"/>
  <c r="F40" i="2"/>
  <c r="E40" i="2"/>
  <c r="D40" i="2"/>
  <c r="F39" i="2"/>
  <c r="E39" i="2"/>
  <c r="D39" i="2"/>
  <c r="F38" i="2"/>
  <c r="E38" i="2"/>
  <c r="D38" i="2"/>
  <c r="F37" i="2"/>
  <c r="E37" i="2"/>
  <c r="D37" i="2"/>
  <c r="F36" i="2"/>
  <c r="E36" i="2"/>
  <c r="D36" i="2"/>
  <c r="F35" i="2"/>
  <c r="E35" i="2"/>
  <c r="D35" i="2"/>
  <c r="F34" i="2"/>
  <c r="E34" i="2"/>
  <c r="D34" i="2"/>
  <c r="C33" i="2"/>
  <c r="F32" i="2"/>
  <c r="E32" i="2"/>
  <c r="D32" i="2"/>
  <c r="F31" i="2"/>
  <c r="E31" i="2"/>
  <c r="D31" i="2"/>
  <c r="F30" i="2"/>
  <c r="E30" i="2"/>
  <c r="D30" i="2"/>
  <c r="F29" i="2"/>
  <c r="E29" i="2"/>
  <c r="D29" i="2"/>
  <c r="F28" i="2"/>
  <c r="E28" i="2"/>
  <c r="D28" i="2"/>
  <c r="F27" i="2"/>
  <c r="E27" i="2"/>
  <c r="D27" i="2"/>
  <c r="F26" i="2"/>
  <c r="E26" i="2"/>
  <c r="D26" i="2"/>
  <c r="F25" i="2"/>
  <c r="E25" i="2"/>
  <c r="D25" i="2"/>
  <c r="F24" i="2"/>
  <c r="E24" i="2"/>
  <c r="D24" i="2"/>
  <c r="F23" i="2"/>
  <c r="E23" i="2"/>
  <c r="D23" i="2"/>
  <c r="F22" i="2"/>
  <c r="E22" i="2"/>
  <c r="D22" i="2"/>
  <c r="F21" i="2"/>
  <c r="E21" i="2"/>
  <c r="D21" i="2"/>
  <c r="F20" i="2"/>
  <c r="E20" i="2"/>
  <c r="D20" i="2"/>
  <c r="C19" i="2"/>
  <c r="F18" i="2"/>
  <c r="E18" i="2"/>
  <c r="D18" i="2"/>
  <c r="F17" i="2"/>
  <c r="E17" i="2"/>
  <c r="D17" i="2"/>
  <c r="G16" i="2"/>
  <c r="F16" i="2"/>
  <c r="E16" i="2"/>
  <c r="D16" i="2"/>
  <c r="F15" i="2"/>
  <c r="E15" i="2"/>
  <c r="D15" i="2"/>
  <c r="G14" i="2"/>
  <c r="F14" i="2"/>
  <c r="E14" i="2"/>
  <c r="D14" i="2"/>
  <c r="G13" i="2"/>
  <c r="F13" i="2"/>
  <c r="E13" i="2"/>
  <c r="D13" i="2"/>
  <c r="F12" i="2"/>
  <c r="E12" i="2"/>
  <c r="D12" i="2"/>
  <c r="G11" i="2"/>
  <c r="F11" i="2"/>
  <c r="E11" i="2"/>
  <c r="D11" i="2"/>
  <c r="F10" i="2"/>
  <c r="E10" i="2"/>
  <c r="D10" i="2"/>
  <c r="G9" i="2"/>
  <c r="F9" i="2"/>
  <c r="E9" i="2"/>
  <c r="D9" i="2"/>
  <c r="G8" i="2"/>
  <c r="F8" i="2"/>
  <c r="E8" i="2"/>
  <c r="D8" i="2"/>
  <c r="F7" i="2"/>
  <c r="E7" i="2"/>
  <c r="D7" i="2"/>
  <c r="F6" i="2"/>
  <c r="E6" i="2"/>
  <c r="D6" i="2"/>
  <c r="F5" i="2"/>
  <c r="E5" i="2"/>
  <c r="D5" i="2"/>
  <c r="C4" i="2"/>
  <c r="F1" i="2"/>
  <c r="P6" i="29" l="1"/>
  <c r="G37" i="2" s="1"/>
  <c r="H53" i="2"/>
  <c r="G60" i="2"/>
  <c r="F4" i="2"/>
  <c r="E33" i="2"/>
  <c r="H69" i="2"/>
  <c r="F33" i="2"/>
  <c r="H65" i="2"/>
  <c r="D33" i="2"/>
  <c r="D60" i="2"/>
  <c r="E60" i="2"/>
  <c r="F60" i="2"/>
  <c r="H67" i="2"/>
  <c r="H71" i="2"/>
  <c r="O9" i="29"/>
  <c r="G26" i="2" s="1"/>
  <c r="P4" i="29"/>
  <c r="G35" i="2" s="1"/>
  <c r="P7" i="29"/>
  <c r="G38" i="2" s="1"/>
  <c r="G42" i="2"/>
  <c r="O3" i="29"/>
  <c r="G20" i="2" s="1"/>
  <c r="O13" i="29"/>
  <c r="G30" i="2" s="1"/>
  <c r="O14" i="29"/>
  <c r="G31" i="2" s="1"/>
  <c r="G10" i="2"/>
  <c r="G12" i="2"/>
  <c r="C94" i="29"/>
  <c r="C221" i="29"/>
  <c r="C164" i="29"/>
  <c r="C122" i="29"/>
  <c r="C179" i="29"/>
  <c r="C121" i="29"/>
  <c r="C123" i="29"/>
  <c r="C181" i="29"/>
  <c r="C151" i="29"/>
  <c r="C184" i="29"/>
  <c r="C93" i="29"/>
  <c r="C154" i="29"/>
  <c r="C189" i="29"/>
  <c r="G17" i="2"/>
  <c r="E4" i="2"/>
  <c r="D4" i="2"/>
  <c r="F19" i="2"/>
  <c r="G5" i="2"/>
  <c r="G18" i="2"/>
  <c r="D19" i="2"/>
  <c r="E19" i="2"/>
  <c r="H60" i="2" l="1"/>
  <c r="G33" i="2"/>
  <c r="H33" i="2" s="1"/>
  <c r="G19" i="2"/>
  <c r="H19" i="2" s="1"/>
  <c r="G4" i="2"/>
  <c r="H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Field, Aneesa - AMS</author>
  </authors>
  <commentList>
    <comment ref="B6" authorId="0" shapeId="0" xr:uid="{E6FB2547-AD9B-40CD-BBE9-8AC124BF8FB1}">
      <text>
        <r>
          <rPr>
            <b/>
            <sz val="9"/>
            <color indexed="81"/>
            <rFont val="Tahoma"/>
            <family val="2"/>
          </rPr>
          <t xml:space="preserve">Procedure: 
</t>
        </r>
        <r>
          <rPr>
            <sz val="9"/>
            <color indexed="81"/>
            <rFont val="Tahoma"/>
            <family val="2"/>
          </rPr>
          <t>A written policy shall outline a commitment to food safety and food safety culture, in general terms. Everyone in the organization shall understand the policy and be aware of their role in ensuring that this is met (e.g., through training initiatives, communication efforts, feedback to management, performance measurements related to food safety). The policy shall be communicated in a language understood by employees and workers. The policy shall be signed by senior management, and includes a date when the policy was created and any dates of revision.</t>
        </r>
      </text>
    </comment>
    <comment ref="B7" authorId="0" shapeId="0" xr:uid="{42D523BB-3763-4EFA-9C13-0348CD198FFD}">
      <text>
        <r>
          <rPr>
            <b/>
            <sz val="9"/>
            <color indexed="81"/>
            <rFont val="Tahoma"/>
            <family val="2"/>
          </rPr>
          <t xml:space="preserve">Procedure:
</t>
        </r>
        <r>
          <rPr>
            <sz val="9"/>
            <color indexed="81"/>
            <rFont val="Tahoma"/>
            <family val="2"/>
          </rPr>
          <t>A written policy shall include measurable objectives, each of which is defined and includes a plan to achieve it. The plan must include the timeline in which the objective will be accomplished, who is responsible for ensuring it is accomplished, and how the progress of completion will be documented and verified.</t>
        </r>
      </text>
    </comment>
    <comment ref="B8" authorId="0" shapeId="0" xr:uid="{C4945621-5543-4401-A77B-3C31994538D3}">
      <text>
        <r>
          <rPr>
            <b/>
            <sz val="9"/>
            <color indexed="81"/>
            <rFont val="Tahoma"/>
            <family val="2"/>
          </rPr>
          <t xml:space="preserve">Procedure:
</t>
        </r>
        <r>
          <rPr>
            <sz val="9"/>
            <color indexed="81"/>
            <rFont val="Tahoma"/>
            <family val="2"/>
          </rPr>
          <t>The food safety plan shall designate who has the responsibility and authority for food safety on-site, including a provision for the absence of key employees and workers. Twenty-four-hour contact information shall be available for these individuals in case of food safety emergencies. These roles and responsibilities shall be communicated within the organization. The organization’s senior management shall determine and provide, in a timely manner, the resources needed to implement and maintain the food safety plan.</t>
        </r>
      </text>
    </comment>
    <comment ref="I8" authorId="0" shapeId="0" xr:uid="{5BB25C0B-0257-4A07-B582-A1FF7F2590FF}">
      <text>
        <r>
          <rPr>
            <b/>
            <sz val="9"/>
            <color indexed="81"/>
            <rFont val="Tahoma"/>
            <family val="2"/>
          </rPr>
          <t xml:space="preserve">Required Comment:
</t>
        </r>
        <r>
          <rPr>
            <sz val="9"/>
            <color indexed="81"/>
            <rFont val="Tahoma"/>
            <family val="2"/>
          </rPr>
          <t>Include the name(s) of the individual(s) responsible for the food safety plan with their roles/responsibilities.</t>
        </r>
      </text>
    </comment>
    <comment ref="B9" authorId="0" shapeId="0" xr:uid="{57E5B5C0-D954-4C70-8357-D96BAC8CFB4B}">
      <text>
        <r>
          <rPr>
            <b/>
            <sz val="9"/>
            <color indexed="81"/>
            <rFont val="Tahoma"/>
            <family val="2"/>
          </rPr>
          <t xml:space="preserve">Procedure:
</t>
        </r>
        <r>
          <rPr>
            <sz val="9"/>
            <color indexed="81"/>
            <rFont val="Tahoma"/>
            <family val="2"/>
          </rPr>
          <t>The food safety plan defines and documents the job functions and responsibilities related to on farm activities of at least those staff whose activities affect food safety.</t>
        </r>
      </text>
    </comment>
    <comment ref="B10" authorId="0" shapeId="0" xr:uid="{A9EB9E6F-8006-45A8-9B92-8E4603DB77E4}">
      <text>
        <r>
          <rPr>
            <b/>
            <sz val="9"/>
            <color indexed="81"/>
            <rFont val="Tahoma"/>
            <family val="2"/>
          </rPr>
          <t xml:space="preserve">Procedure:
</t>
        </r>
        <r>
          <rPr>
            <sz val="9"/>
            <color indexed="81"/>
            <rFont val="Tahoma"/>
            <family val="2"/>
          </rPr>
          <t>There shall be a policy that establishes corrective actions for employees and workers who violate established food safety policies or procedures.</t>
        </r>
      </text>
    </comment>
    <comment ref="B12" authorId="0" shapeId="0" xr:uid="{060AA7DB-FF7E-47AD-B010-B47EBC817DB8}">
      <text>
        <r>
          <rPr>
            <b/>
            <sz val="9"/>
            <color indexed="81"/>
            <rFont val="Tahoma"/>
            <family val="2"/>
          </rPr>
          <t xml:space="preserve">Procedure:
</t>
        </r>
        <r>
          <rPr>
            <sz val="9"/>
            <color indexed="81"/>
            <rFont val="Tahoma"/>
            <family val="2"/>
          </rPr>
          <t xml:space="preserve">
The food safety plan shall identify all locations of the operation and products covered by the plan. The plan shall address potential physical, chemical, and biological hazards reasonably likely to occur as well as hazard control procedures, including monitoring, verification, and recordkeeping for all provisions covered by this audit.</t>
        </r>
      </text>
    </comment>
    <comment ref="I12" authorId="0" shapeId="0" xr:uid="{E3D4A2CD-07D0-4BC3-A9AD-0B5DF4E61096}">
      <text>
        <r>
          <rPr>
            <b/>
            <sz val="9"/>
            <color indexed="81"/>
            <rFont val="Tahoma"/>
            <family val="2"/>
          </rPr>
          <t xml:space="preserve">Required Comment:
</t>
        </r>
        <r>
          <rPr>
            <sz val="9"/>
            <color indexed="81"/>
            <rFont val="Tahoma"/>
            <family val="2"/>
          </rPr>
          <t>Include the date and/or version of the current food safety plan being audited.</t>
        </r>
      </text>
    </comment>
    <comment ref="B13" authorId="0" shapeId="0" xr:uid="{E0F7BCC4-DCD2-4D92-BB8F-CF1F0F13CF30}">
      <text>
        <r>
          <rPr>
            <b/>
            <sz val="9"/>
            <color indexed="81"/>
            <rFont val="Tahoma"/>
            <family val="2"/>
          </rPr>
          <t xml:space="preserve">Procedure:
</t>
        </r>
        <r>
          <rPr>
            <sz val="9"/>
            <color indexed="81"/>
            <rFont val="Tahoma"/>
            <family val="2"/>
          </rPr>
          <t>Operation shall be responsible for reviewing their food safety plan at least annually, or anytime changes that affect the operation occur (e.g., purchase of new packing equipment, changes in management, new product type), documenting the review procedure and revising the plan as necessary. Updated or revised on date shall be indicated, and a written record of review shall be signed by senior management.</t>
        </r>
      </text>
    </comment>
    <comment ref="I13" authorId="0" shapeId="0" xr:uid="{4B9AD606-87A8-4166-B4BA-18718B11175B}">
      <text>
        <r>
          <rPr>
            <b/>
            <sz val="9"/>
            <color indexed="81"/>
            <rFont val="Tahoma"/>
            <family val="2"/>
          </rPr>
          <t xml:space="preserve">Required Comment:
</t>
        </r>
        <r>
          <rPr>
            <sz val="9"/>
            <color indexed="81"/>
            <rFont val="Tahoma"/>
            <family val="2"/>
          </rPr>
          <t>Include the date the food safety plan was last reviewed. If Not Applicable is selected, include that the plan is less than a year old.</t>
        </r>
      </text>
    </comment>
    <comment ref="B14" authorId="0" shapeId="0" xr:uid="{6742118A-B7AF-4C63-8A27-020A08EBE05D}">
      <text>
        <r>
          <rPr>
            <b/>
            <sz val="9"/>
            <color indexed="81"/>
            <rFont val="Tahoma"/>
            <family val="2"/>
          </rPr>
          <t xml:space="preserve">Procedure:
</t>
        </r>
        <r>
          <rPr>
            <sz val="9"/>
            <color indexed="81"/>
            <rFont val="Tahoma"/>
            <family val="2"/>
          </rPr>
          <t>Operation has and maintains a current list of approved raw material suppliers relevant to food safety. Approved supplier program includes a procedure for accepting materials from primary and alternate sources to ensure that materials will not serve as a potential source of contamination (e.g., obtaining Certificate of Analysis for soil amendments).</t>
        </r>
      </text>
    </comment>
    <comment ref="I14" authorId="0" shapeId="0" xr:uid="{7FEC4EFB-7D9F-4F9C-82D6-A385A7F12F39}">
      <text>
        <r>
          <rPr>
            <b/>
            <sz val="9"/>
            <color indexed="81"/>
            <rFont val="Tahoma"/>
            <family val="2"/>
          </rPr>
          <t xml:space="preserve">Required Comment:
</t>
        </r>
        <r>
          <rPr>
            <sz val="9"/>
            <color indexed="81"/>
            <rFont val="Tahoma"/>
            <family val="2"/>
          </rPr>
          <t>Include the date of current approved supplier list.</t>
        </r>
      </text>
    </comment>
    <comment ref="B15" authorId="0" shapeId="0" xr:uid="{312BF2D5-0CB8-469F-9A4D-E66BD62B293A}">
      <text>
        <r>
          <rPr>
            <b/>
            <sz val="9"/>
            <color indexed="81"/>
            <rFont val="Tahoma"/>
            <family val="2"/>
          </rPr>
          <t xml:space="preserve">Procedure:
</t>
        </r>
        <r>
          <rPr>
            <sz val="9"/>
            <color indexed="81"/>
            <rFont val="Tahoma"/>
            <family val="2"/>
          </rPr>
          <t>Operation has and maintains a current list of approved service providers which could impact the safety of the product such as portable sanitation unit servicers, equipment technicians, or field workers. All approved service providers are provided at minimum the operation’s food safety policies for proper restroom use and handwashing, illness policies, and other policies relevant to the service provider’s job (e.g., food safety practices during equipment maintenance).</t>
        </r>
      </text>
    </comment>
    <comment ref="I15" authorId="0" shapeId="0" xr:uid="{7FF8B626-E71E-4B78-9431-C5E91FA03004}">
      <text>
        <r>
          <rPr>
            <b/>
            <sz val="9"/>
            <color indexed="81"/>
            <rFont val="Tahoma"/>
            <family val="2"/>
          </rPr>
          <t xml:space="preserve">Required Comment:
</t>
        </r>
        <r>
          <rPr>
            <sz val="9"/>
            <color indexed="81"/>
            <rFont val="Tahoma"/>
            <family val="2"/>
          </rPr>
          <t>Include the date of the current approved service provider list.</t>
        </r>
      </text>
    </comment>
    <comment ref="B16" authorId="0" shapeId="0" xr:uid="{8047A47F-2611-4D0C-A763-B99C10F28F20}">
      <text>
        <r>
          <rPr>
            <b/>
            <sz val="9"/>
            <color indexed="81"/>
            <rFont val="Tahoma"/>
            <family val="2"/>
          </rPr>
          <t xml:space="preserve">Procedure:
</t>
        </r>
        <r>
          <rPr>
            <sz val="9"/>
            <color indexed="81"/>
            <rFont val="Tahoma"/>
            <family val="2"/>
          </rPr>
          <t>The operation shall document the procedures for evaluation, approval, and continued monitoring of suppliers and service providers which have an effect on food safety. Results of evaluations, investigations, and follow up actions shall be recorded for each supplier and service provider.</t>
        </r>
      </text>
    </comment>
    <comment ref="B18" authorId="0" shapeId="0" xr:uid="{9C268EC3-3CD1-4E0A-9337-2CCB943E23BE}">
      <text>
        <r>
          <rPr>
            <b/>
            <sz val="9"/>
            <color indexed="81"/>
            <rFont val="Tahoma"/>
            <family val="2"/>
          </rPr>
          <t xml:space="preserve">Procedure:
</t>
        </r>
        <r>
          <rPr>
            <sz val="9"/>
            <color indexed="81"/>
            <rFont val="Tahoma"/>
            <family val="2"/>
          </rPr>
          <t>Documents and records of procedures, standard operating procedures (SOPs), and policies shall be in place for meeting each of the food safety standards identified in the food safety plan. Employees and workers have access to the most current version of the operation’s documents and records of procedures as related to the employee’s job responsibilities. Records comply with prevailing regulations.</t>
        </r>
      </text>
    </comment>
    <comment ref="B19" authorId="0" shapeId="0" xr:uid="{05ACD687-F5BB-4417-B631-520A30C0BC46}">
      <text>
        <r>
          <rPr>
            <b/>
            <sz val="9"/>
            <color indexed="81"/>
            <rFont val="Tahoma"/>
            <family val="2"/>
          </rPr>
          <t xml:space="preserve">Procedure:
</t>
        </r>
        <r>
          <rPr>
            <sz val="9"/>
            <color indexed="81"/>
            <rFont val="Tahoma"/>
            <family val="2"/>
          </rPr>
          <t>Documents and records may be maintained on-site or at an off-site location, or accessible electronically, and shall be available for inspection in a reasonable timeframe or as required by prevailing regulation. Records shall be protected to prevent unauthorized access or potential falsification.</t>
        </r>
      </text>
    </comment>
    <comment ref="B20" authorId="0" shapeId="0" xr:uid="{20E2D2F2-B21E-4341-B9B0-C19CEB879B7F}">
      <text>
        <r>
          <rPr>
            <b/>
            <sz val="9"/>
            <color indexed="81"/>
            <rFont val="Tahoma"/>
            <family val="2"/>
          </rPr>
          <t xml:space="preserve">Procedure:
</t>
        </r>
        <r>
          <rPr>
            <sz val="9"/>
            <color indexed="81"/>
            <rFont val="Tahoma"/>
            <family val="2"/>
          </rPr>
          <t>Document and record handling policy or procedures require that documentation required by the food safety plan shall be retained for a minimum of two years, or as required by prevailing regulation.</t>
        </r>
      </text>
    </comment>
    <comment ref="I20" authorId="0" shapeId="0" xr:uid="{CD07D54D-6896-424C-8303-D1D5B94E844C}">
      <text>
        <r>
          <rPr>
            <b/>
            <sz val="9"/>
            <color indexed="81"/>
            <rFont val="Tahoma"/>
            <family val="2"/>
          </rPr>
          <t xml:space="preserve">Required Comment:
</t>
        </r>
        <r>
          <rPr>
            <sz val="9"/>
            <color indexed="81"/>
            <rFont val="Tahoma"/>
            <family val="2"/>
          </rPr>
          <t>If Not Applicable is selected, include that the business or food safety plan has been in operation for less than two years.</t>
        </r>
      </text>
    </comment>
    <comment ref="B21" authorId="0" shapeId="0" xr:uid="{8CE4842D-23CF-4F47-AF16-262E6173EAFC}">
      <text>
        <r>
          <rPr>
            <b/>
            <sz val="9"/>
            <color indexed="81"/>
            <rFont val="Tahoma"/>
            <family val="2"/>
          </rPr>
          <t xml:space="preserve">Procedure:
</t>
        </r>
        <r>
          <rPr>
            <sz val="9"/>
            <color indexed="81"/>
            <rFont val="Tahoma"/>
            <family val="2"/>
          </rPr>
          <t>The food safety plan, documentation, and any records required to demonstrate the implementation of food safety are securely stored and effectively controlled. They shall be stored for the time required to meet customer requirements, or for a period exceeding the shelf-life of the food if customer requirements are not available.</t>
        </r>
      </text>
    </comment>
    <comment ref="B23" authorId="0" shapeId="0" xr:uid="{C472373F-9870-4AA2-A474-0ADD18B82855}">
      <text>
        <r>
          <rPr>
            <b/>
            <sz val="9"/>
            <color indexed="81"/>
            <rFont val="Tahoma"/>
            <family val="2"/>
          </rPr>
          <t xml:space="preserve">Procedure:
</t>
        </r>
        <r>
          <rPr>
            <sz val="9"/>
            <color indexed="81"/>
            <rFont val="Tahoma"/>
            <family val="2"/>
          </rPr>
          <t xml:space="preserve">All employees and workers  shall receive training in the food safety policy and plan, food safety procedures, sanitation, and personal hygiene appropriate to their job responsibilities. Employees and workers shall be trained to notify a designated individual if a food safety risk is identified. All concerns are promptly considered, and when appropriate to the circumstance, acted upon. Employees and workers shall receive training at hire, refresher training at prescribed frequencies (at least annually), and retraining when deficiencies are identified, and as required by prevailing regulation. Documentation of training is available.
</t>
        </r>
      </text>
    </comment>
    <comment ref="I23" authorId="0" shapeId="0" xr:uid="{51BF51C4-F4BC-47D2-8165-902D20C8EED9}">
      <text>
        <r>
          <rPr>
            <b/>
            <sz val="9"/>
            <color indexed="81"/>
            <rFont val="Tahoma"/>
            <family val="2"/>
          </rPr>
          <t xml:space="preserve">Required Comment:
</t>
        </r>
        <r>
          <rPr>
            <sz val="9"/>
            <color indexed="81"/>
            <rFont val="Tahoma"/>
            <family val="2"/>
          </rPr>
          <t>Include the title and topics covered by training and specify the records that show training is current as of the date of the audit.</t>
        </r>
      </text>
    </comment>
    <comment ref="B24" authorId="0" shapeId="0" xr:uid="{45D883B2-2FEF-4C51-A00B-65343477284B}">
      <text>
        <r>
          <rPr>
            <b/>
            <sz val="9"/>
            <color indexed="81"/>
            <rFont val="Tahoma"/>
            <family val="2"/>
          </rPr>
          <t>Procedure:</t>
        </r>
        <r>
          <rPr>
            <sz val="9"/>
            <color indexed="81"/>
            <rFont val="Tahoma"/>
            <family val="2"/>
          </rPr>
          <t xml:space="preserve">
The individual designated for food safety responsibilities demonstrates knowledge of food safety principles. Food safety designate has sufficient on the job training/experience or has completed at least one adequate food safety course/workshop, or as required by prevailing regulation.</t>
        </r>
      </text>
    </comment>
    <comment ref="I24" authorId="0" shapeId="0" xr:uid="{73D9097D-8B3E-43D7-8A7B-3E03B0B114D9}">
      <text>
        <r>
          <rPr>
            <b/>
            <sz val="9"/>
            <color indexed="81"/>
            <rFont val="Tahoma"/>
            <family val="2"/>
          </rPr>
          <t xml:space="preserve">Required Comment:
</t>
        </r>
        <r>
          <rPr>
            <sz val="9"/>
            <color indexed="81"/>
            <rFont val="Tahoma"/>
            <family val="2"/>
          </rPr>
          <t>Include training and/or certifications received which are applicable.</t>
        </r>
      </text>
    </comment>
    <comment ref="B25" authorId="0" shapeId="0" xr:uid="{A80EED2A-18A3-4486-8A26-E8D6C8402A05}">
      <text>
        <r>
          <rPr>
            <b/>
            <sz val="9"/>
            <color indexed="81"/>
            <rFont val="Tahoma"/>
            <family val="2"/>
          </rPr>
          <t xml:space="preserve">Procedure:
</t>
        </r>
        <r>
          <rPr>
            <sz val="9"/>
            <color indexed="81"/>
            <rFont val="Tahoma"/>
            <family val="2"/>
          </rPr>
          <t xml:space="preserve">
Operation shall have procedures and/or records to demonstrate that contracted workers whose activities can affect food safety have been informed of and, to the extent that can be verified, comply with the relevant requirements of this standard.</t>
        </r>
      </text>
    </comment>
    <comment ref="B27" authorId="0" shapeId="0" xr:uid="{5133EDD4-6894-4D75-8FB7-CEABA87C1754}">
      <text>
        <r>
          <rPr>
            <b/>
            <sz val="9"/>
            <color indexed="81"/>
            <rFont val="Tahoma"/>
            <family val="2"/>
          </rPr>
          <t xml:space="preserve">Procedure:
</t>
        </r>
        <r>
          <rPr>
            <sz val="9"/>
            <color indexed="81"/>
            <rFont val="Tahoma"/>
            <family val="2"/>
          </rPr>
          <t xml:space="preserve">Operation utilizes laboratories that have, at minimum, passed a Good Laboratory Practices (GLP) audit or participates in a proficiency testing program, and utilizes FDA’s Bacteriological Analytical Manual (BAM), AOAC International or testing methods that have been validated for detecting or quantifying the target organism(s) or chemical(s). At a minimum, laboratory procedures are scientifically valid methods and in accordance with prevailing regulation. </t>
        </r>
      </text>
    </comment>
    <comment ref="I27" authorId="0" shapeId="0" xr:uid="{9A3C65BA-5528-4225-A042-0BC25A030BF7}">
      <text>
        <r>
          <rPr>
            <b/>
            <sz val="9"/>
            <color indexed="81"/>
            <rFont val="Tahoma"/>
            <family val="2"/>
          </rPr>
          <t xml:space="preserve">Required Comment:
</t>
        </r>
        <r>
          <rPr>
            <sz val="9"/>
            <color indexed="81"/>
            <rFont val="Tahoma"/>
            <family val="2"/>
          </rPr>
          <t>Include the name of the lab. If the lab is accredited, include the type of accreditation.</t>
        </r>
      </text>
    </comment>
    <comment ref="B28" authorId="0" shapeId="0" xr:uid="{D831AEE3-9490-4708-9D17-D6FC85574EFE}">
      <text>
        <r>
          <rPr>
            <b/>
            <sz val="9"/>
            <color indexed="81"/>
            <rFont val="Tahoma"/>
            <family val="2"/>
          </rPr>
          <t>Procedure:</t>
        </r>
        <r>
          <rPr>
            <sz val="9"/>
            <color indexed="81"/>
            <rFont val="Tahoma"/>
            <family val="2"/>
          </rPr>
          <t xml:space="preserve">
Operation utilizes a written sampling protocol that includes test frequency and procedures when collecting samples for microbiological testing for food safety. All results for microbiological testing, including lab reports or certificates of analysis, required in the operation’s food safety plan shall be recorded and the records maintained for two years or as required by prevailing regulation.</t>
        </r>
      </text>
    </comment>
    <comment ref="I28" authorId="0" shapeId="0" xr:uid="{934FC936-5791-46F0-8D31-FC96DADAE155}">
      <text>
        <r>
          <rPr>
            <b/>
            <sz val="9"/>
            <color indexed="81"/>
            <rFont val="Tahoma"/>
            <family val="2"/>
          </rPr>
          <t xml:space="preserve">Required Comment:
</t>
        </r>
        <r>
          <rPr>
            <sz val="9"/>
            <color indexed="81"/>
            <rFont val="Tahoma"/>
            <family val="2"/>
          </rPr>
          <t>Include the type of testing required (e.g., soil, water, or Adenosine triphosphate (ATP) swabbing), the frequency and the testing method.</t>
        </r>
      </text>
    </comment>
    <comment ref="B29" authorId="0" shapeId="0" xr:uid="{D3FCE4BE-ABB3-4C23-8C0D-C1E11AAEAC0D}">
      <text>
        <r>
          <rPr>
            <b/>
            <sz val="9"/>
            <color indexed="81"/>
            <rFont val="Tahoma"/>
            <family val="2"/>
          </rPr>
          <t xml:space="preserve">Procedure:
</t>
        </r>
        <r>
          <rPr>
            <sz val="9"/>
            <color indexed="81"/>
            <rFont val="Tahoma"/>
            <family val="2"/>
          </rPr>
          <t>For all microbiological testing required by the food safety plan, operation has a written policy describing responsibilities and actions to be taken based on results. If finished product is tested for pathogens or other adulterants, operation’s procedures require that it shall not be distributed outside the operation’s control until test results are obtained (i.e., test and hold).</t>
        </r>
      </text>
    </comment>
    <comment ref="I29" authorId="0" shapeId="0" xr:uid="{6521EAAE-7C8B-45F8-891F-F9856E8F071A}">
      <text>
        <r>
          <rPr>
            <b/>
            <sz val="9"/>
            <color indexed="81"/>
            <rFont val="Tahoma"/>
            <family val="2"/>
          </rPr>
          <t xml:space="preserve">Required Comment:
</t>
        </r>
        <r>
          <rPr>
            <sz val="9"/>
            <color indexed="81"/>
            <rFont val="Tahoma"/>
            <family val="2"/>
          </rPr>
          <t>If thresholds are exceeded, state the operation’s threshold criteria, the test results, and what actions are taken based on the results.</t>
        </r>
      </text>
    </comment>
    <comment ref="B31" authorId="0" shapeId="0" xr:uid="{3BB42A4D-62F1-4677-B509-B0B284E1757B}">
      <text>
        <r>
          <rPr>
            <b/>
            <sz val="9"/>
            <color indexed="81"/>
            <rFont val="Tahoma"/>
            <family val="2"/>
          </rPr>
          <t xml:space="preserve">Procedure:
</t>
        </r>
        <r>
          <rPr>
            <sz val="9"/>
            <color indexed="81"/>
            <rFont val="Tahoma"/>
            <family val="2"/>
          </rPr>
          <t>Records that enable reconciliation of product delivered to recipients (one step forward) shall be maintained except for direct-to-consumer sales. Records shall be maintained that link product with source of the produce or production inputs, e.g., soil amendments, fertilizers, seeds/transplants, agricultural chemicals, and homemade preparations (one step backward). Records shall include the items, the date of receipt or harvest, quantities, and lot numbers or farm identification (field or block) and transporter.Additional information may be included. Contents and retention of records shall be consistent with prevailing  regulation. If using reusable containers, procedures ensure that labels are accurate prior to packing.</t>
        </r>
      </text>
    </comment>
    <comment ref="B32" authorId="0" shapeId="0" xr:uid="{2BCB5F16-CB8C-4A10-978B-5A7AEA11458D}">
      <text>
        <r>
          <rPr>
            <b/>
            <sz val="9"/>
            <color indexed="81"/>
            <rFont val="Tahoma"/>
            <family val="2"/>
          </rPr>
          <t xml:space="preserve">Procedure:
</t>
        </r>
        <r>
          <rPr>
            <sz val="9"/>
            <color indexed="81"/>
            <rFont val="Tahoma"/>
            <family val="2"/>
          </rPr>
          <t>Operation must include product identification on all packaging. The product identification at a minimum must include the name and address of the farm, packer, or distributor of the produce and meet the requirements of the prevailing regulation.</t>
        </r>
      </text>
    </comment>
    <comment ref="B33" authorId="0" shapeId="0" xr:uid="{7C9640B6-377A-4864-82DF-30FB632E96C0}">
      <text>
        <r>
          <rPr>
            <b/>
            <sz val="9"/>
            <color indexed="81"/>
            <rFont val="Tahoma"/>
            <family val="2"/>
          </rPr>
          <t xml:space="preserve">Procedure:
</t>
        </r>
        <r>
          <rPr>
            <sz val="9"/>
            <color indexed="81"/>
            <rFont val="Tahoma"/>
            <family val="2"/>
          </rPr>
          <t>Product shall be labeled according to the applicable regulations in the country(ies) in which the product is intended to be sold, if known during production.</t>
        </r>
      </text>
    </comment>
    <comment ref="B34" authorId="0" shapeId="0" xr:uid="{7CFB229D-8F73-4E69-9BC0-F76E40487063}">
      <text>
        <r>
          <rPr>
            <b/>
            <sz val="9"/>
            <color indexed="81"/>
            <rFont val="Tahoma"/>
            <family val="2"/>
          </rPr>
          <t xml:space="preserve">Procedure:
</t>
        </r>
        <r>
          <rPr>
            <sz val="9"/>
            <color indexed="81"/>
            <rFont val="Tahoma"/>
            <family val="2"/>
          </rPr>
          <t>If a post-harvest
operation supplies product to a farm stand or CSA, records tracing the product from the post-harvest operation to the farm stand or CSA are required.</t>
        </r>
      </text>
    </comment>
    <comment ref="B35" authorId="0" shapeId="0" xr:uid="{E85D21FD-750D-4FD1-8121-AB5EB72AF526}">
      <text>
        <r>
          <rPr>
            <b/>
            <sz val="9"/>
            <color indexed="81"/>
            <rFont val="Tahoma"/>
            <family val="2"/>
          </rPr>
          <t xml:space="preserve">Procedure:
</t>
        </r>
        <r>
          <rPr>
            <sz val="9"/>
            <color indexed="81"/>
            <rFont val="Tahoma"/>
            <family val="2"/>
          </rPr>
          <t>The trace back and trace forward records check exercise shall achieve accurate traceability within 4 hours or as required by applicable regulations. Trace exercise shall achieve 100% reconciliation of product to recipients.</t>
        </r>
      </text>
    </comment>
    <comment ref="I35" authorId="0" shapeId="0" xr:uid="{91065A28-5A0F-4C31-8965-9EEED9E25045}">
      <text>
        <r>
          <rPr>
            <b/>
            <sz val="9"/>
            <color indexed="81"/>
            <rFont val="Tahoma"/>
            <family val="2"/>
          </rPr>
          <t xml:space="preserve">Required Comment:
</t>
        </r>
        <r>
          <rPr>
            <sz val="9"/>
            <color indexed="81"/>
            <rFont val="Tahoma"/>
            <family val="2"/>
          </rPr>
          <t>Include the date and product(s) of last traceback and trace-forward exercise, and the effectiveness of the reconciliation within the four hours or as required.</t>
        </r>
      </text>
    </comment>
    <comment ref="B37" authorId="0" shapeId="0" xr:uid="{0F5868EA-D53A-4075-893D-8B765329AEAA}">
      <text>
        <r>
          <rPr>
            <b/>
            <sz val="9"/>
            <color indexed="81"/>
            <rFont val="Tahoma"/>
            <family val="2"/>
          </rPr>
          <t xml:space="preserve">Procedure:
</t>
        </r>
        <r>
          <rPr>
            <sz val="9"/>
            <color indexed="81"/>
            <rFont val="Tahoma"/>
            <family val="2"/>
          </rPr>
          <t>Operation shall have written procedures that detail each step of the recall process including tasks and responsibilities. Written procedures detail communication with customers about recalled products, including how to withdrawal, return, dispose, or divert the affected product. Verification procedures shall document that the recall was conducted effectively.</t>
        </r>
      </text>
    </comment>
    <comment ref="B38" authorId="0" shapeId="0" xr:uid="{BEFCC32B-83F6-4832-AEAA-08F029D39559}">
      <text>
        <r>
          <rPr>
            <b/>
            <sz val="9"/>
            <color indexed="81"/>
            <rFont val="Tahoma"/>
            <family val="2"/>
          </rPr>
          <t xml:space="preserve">Procedure:
</t>
        </r>
        <r>
          <rPr>
            <sz val="9"/>
            <color indexed="81"/>
            <rFont val="Tahoma"/>
            <family val="2"/>
          </rPr>
          <t>Operation has an established recall team and keeps up-to-date contact information for the internal and external individuals involved in the operation’s recall activities (e.g., key company employees, legal counsel, regulatory agencies, insurance agent, media spokesperson).</t>
        </r>
      </text>
    </comment>
    <comment ref="B39" authorId="0" shapeId="0" xr:uid="{494C5EAF-8EBA-46C1-AB01-DA9FB247D4B3}">
      <text>
        <r>
          <rPr>
            <b/>
            <sz val="9"/>
            <color indexed="81"/>
            <rFont val="Tahoma"/>
            <family val="2"/>
          </rPr>
          <t xml:space="preserve">Procedure:
</t>
        </r>
        <r>
          <rPr>
            <sz val="9"/>
            <color indexed="81"/>
            <rFont val="Tahoma"/>
            <family val="2"/>
          </rPr>
          <t>The mock recall shall include a trace back and trace forward exercise for a hypothetical product on the market and include involvement by designated recall team members as established by the recall program.</t>
        </r>
      </text>
    </comment>
    <comment ref="I39" authorId="0" shapeId="0" xr:uid="{359202FA-89BA-4FC0-9B10-DCBB95B0D3AA}">
      <text>
        <r>
          <rPr>
            <b/>
            <sz val="9"/>
            <color indexed="81"/>
            <rFont val="Tahoma"/>
            <family val="2"/>
          </rPr>
          <t xml:space="preserve">Required Comment:
</t>
        </r>
        <r>
          <rPr>
            <sz val="9"/>
            <color indexed="81"/>
            <rFont val="Tahoma"/>
            <family val="2"/>
          </rPr>
          <t>Include the date and product information of the last actual recall or mock recall.</t>
        </r>
      </text>
    </comment>
    <comment ref="B41" authorId="0" shapeId="0" xr:uid="{25713386-0CE2-4CA8-B095-00B61A69965C}">
      <text>
        <r>
          <rPr>
            <b/>
            <sz val="9"/>
            <color indexed="81"/>
            <rFont val="Tahoma"/>
            <family val="2"/>
          </rPr>
          <t xml:space="preserve">Procedure:
</t>
        </r>
        <r>
          <rPr>
            <sz val="9"/>
            <color indexed="81"/>
            <rFont val="Tahoma"/>
            <family val="2"/>
          </rPr>
          <t>A documented corrective action is required for an observation or audit that contains a non-conformance with food safety requirements. The responsibility, methods, and timelines to address corrective actions (e.g., root cause analysis exercise) shall be documented and implemented.</t>
        </r>
      </text>
    </comment>
    <comment ref="B42" authorId="0" shapeId="0" xr:uid="{E5F40F92-E4FD-4265-9793-D9FC3005FF3D}">
      <text>
        <r>
          <rPr>
            <b/>
            <sz val="9"/>
            <color indexed="81"/>
            <rFont val="Tahoma"/>
            <family val="2"/>
          </rPr>
          <t xml:space="preserve">Procedure:
</t>
        </r>
        <r>
          <rPr>
            <sz val="9"/>
            <color indexed="81"/>
            <rFont val="Tahoma"/>
            <family val="2"/>
          </rPr>
          <t>For the purpose of preventing recurrence, there shall be a documented corrective action procedure to evaluate food safety related complaints, and to investigate non-conformities. It shall include a plan to address the issue; a plan to prevent recurrence; and demonstration of the evidence of effectiveness. The time frame necessary for corrective action shall be documented. Objective evidence shall demonstrate that the procedure is effective.</t>
        </r>
      </text>
    </comment>
    <comment ref="B43" authorId="0" shapeId="0" xr:uid="{5593B433-2C94-4583-99DC-2DA21303E79C}">
      <text>
        <r>
          <rPr>
            <b/>
            <sz val="9"/>
            <color indexed="81"/>
            <rFont val="Tahoma"/>
            <family val="2"/>
          </rPr>
          <t xml:space="preserve">Procedure:
</t>
        </r>
        <r>
          <rPr>
            <sz val="9"/>
            <color indexed="81"/>
            <rFont val="Tahoma"/>
            <family val="2"/>
          </rPr>
          <t>A food safety incident management procedure shall be in place. Relevant staff shall be aware of their obligations in case of an incident. Incidents which could lead to unsafe or non-conforming product are recorded and assessed in a timely manner to establish their severity and consumer risk. Corrective actions are taken and documented.</t>
        </r>
      </text>
    </comment>
    <comment ref="I43" authorId="0" shapeId="0" xr:uid="{7335C24A-9730-4750-AFE2-15C45052CE49}">
      <text>
        <r>
          <rPr>
            <b/>
            <sz val="9"/>
            <color indexed="81"/>
            <rFont val="Tahoma"/>
            <family val="2"/>
          </rPr>
          <t xml:space="preserve">Required Comment:
</t>
        </r>
        <r>
          <rPr>
            <sz val="9"/>
            <color indexed="81"/>
            <rFont val="Tahoma"/>
            <family val="2"/>
          </rPr>
          <t>Include there are no incidences to document if the auditee states this during the audit.</t>
        </r>
      </text>
    </comment>
    <comment ref="B46" authorId="0" shapeId="0" xr:uid="{F5215518-5020-4FED-962E-39AD138E7B30}">
      <text>
        <r>
          <rPr>
            <b/>
            <sz val="9"/>
            <color indexed="81"/>
            <rFont val="Tahoma"/>
            <family val="2"/>
          </rPr>
          <t xml:space="preserve">Procedure:
</t>
        </r>
        <r>
          <rPr>
            <sz val="9"/>
            <color indexed="81"/>
            <rFont val="Tahoma"/>
            <family val="2"/>
          </rPr>
          <t>Internal audits will be conducted at a minimum annually by an assigned individual who is knowledgeable in this standard, utilizing this standard to assist in the self-audit. All aspects of the operation’s food safety plan will be audited annually and a written record of required corrective action will be documented.</t>
        </r>
      </text>
    </comment>
    <comment ref="I46" authorId="0" shapeId="0" xr:uid="{CC248282-A6CC-45BC-9A2A-1061347846FF}">
      <text>
        <r>
          <rPr>
            <b/>
            <sz val="9"/>
            <color indexed="81"/>
            <rFont val="Tahoma"/>
            <family val="2"/>
          </rPr>
          <t xml:space="preserve">Required Comment:
</t>
        </r>
        <r>
          <rPr>
            <sz val="9"/>
            <color indexed="81"/>
            <rFont val="Tahoma"/>
            <family val="2"/>
          </rPr>
          <t>Include the date and the role/title of the person who performed the annual self-audit.</t>
        </r>
      </text>
    </comment>
    <comment ref="B48" authorId="0" shapeId="0" xr:uid="{E94ED222-6BF4-4971-8C85-AF7ABBC03518}">
      <text>
        <r>
          <rPr>
            <b/>
            <sz val="9"/>
            <color indexed="81"/>
            <rFont val="Tahoma"/>
            <family val="2"/>
          </rPr>
          <t xml:space="preserve">Procedure:
</t>
        </r>
        <r>
          <rPr>
            <sz val="9"/>
            <color indexed="81"/>
            <rFont val="Tahoma"/>
            <family val="2"/>
          </rPr>
          <t xml:space="preserve">
Each operation shall establish written policies for their specific operations, which shall comply with prevailing regulations for worker health and hygiene practices.</t>
        </r>
      </text>
    </comment>
    <comment ref="B49" authorId="0" shapeId="0" xr:uid="{00F2ACA9-C98E-4A64-BFA1-2A25B62916E1}">
      <text>
        <r>
          <rPr>
            <b/>
            <sz val="9"/>
            <color indexed="81"/>
            <rFont val="Tahoma"/>
            <family val="2"/>
          </rPr>
          <t xml:space="preserve">Procedure:
</t>
        </r>
        <r>
          <rPr>
            <sz val="9"/>
            <color indexed="81"/>
            <rFont val="Tahoma"/>
            <family val="2"/>
          </rPr>
          <t>Operation’s hygiene policies shall apply to all employees, workers, contractors, visitors, buyers, product inspectors, auditors, and other personnel in the operation. The operation shall designate competent supervisory personnel to ensure compliance by all employees, workers, and visitors with the requirements in this section.</t>
        </r>
      </text>
    </comment>
    <comment ref="B50" authorId="0" shapeId="0" xr:uid="{23BE4B40-900F-49DA-8A68-564D02BBA3CC}">
      <text>
        <r>
          <rPr>
            <b/>
            <sz val="9"/>
            <color indexed="81"/>
            <rFont val="Tahoma"/>
            <family val="2"/>
          </rPr>
          <t xml:space="preserve">Procedure:
</t>
        </r>
        <r>
          <rPr>
            <sz val="9"/>
            <color indexed="81"/>
            <rFont val="Tahoma"/>
            <family val="2"/>
          </rPr>
          <t>Toilet and handwashing facilities are situated during operation, serviced and maintained so as not to pose a hazard to the produce or other opportunity for contamination. Restrooms are located away from produce handling areas whenever possible. If in a building, restrooms should not open directly into product handling areas. Those that do open directly into produce handling areas should have additional measures in place to mitigate risk, such as a self-closing mechanism, a maze-type entrance/exit, or distance.</t>
        </r>
      </text>
    </comment>
    <comment ref="B51" authorId="0" shapeId="0" xr:uid="{7123F09C-C4E9-4E73-AC91-83D29E1DBDD5}">
      <text>
        <r>
          <rPr>
            <b/>
            <sz val="9"/>
            <color indexed="81"/>
            <rFont val="Tahoma"/>
            <family val="2"/>
          </rPr>
          <t xml:space="preserve">Procedure:
</t>
        </r>
        <r>
          <rPr>
            <sz val="9"/>
            <color indexed="81"/>
            <rFont val="Tahoma"/>
            <family val="2"/>
          </rPr>
          <t>The operation will have verification that the number of toilet facilities and their location relative to employees and workers meets the more stringent of federal, state, or local regulations.</t>
        </r>
      </text>
    </comment>
    <comment ref="B52" authorId="0" shapeId="0" xr:uid="{05F45BD9-9C9A-48FC-B77B-9DE85DE3CB23}">
      <text>
        <r>
          <rPr>
            <b/>
            <sz val="9"/>
            <color indexed="81"/>
            <rFont val="Tahoma"/>
            <family val="2"/>
          </rPr>
          <t xml:space="preserve">Procedure: </t>
        </r>
        <r>
          <rPr>
            <sz val="9"/>
            <color indexed="81"/>
            <rFont val="Tahoma"/>
            <family val="2"/>
          </rPr>
          <t xml:space="preserve">
Operation shall instruct employees and workers that used toilet tissue shall only be disposed of in the toilet. If toilet paper cannot be disposed of in the toilet, the use of toilet paper disposal containers is acceptable. Containers must be used only for toilet paper or other hygiene products and must be distinguishable from towel waste containers. Operation shall develop SOPs for the sanitary disposal of waste, ensuring adequate monitoring and cleaning frequencies to prevent unsanitary conditions.</t>
        </r>
      </text>
    </comment>
    <comment ref="I52" authorId="0" shapeId="0" xr:uid="{CF29AC82-5B48-4A37-8FC3-926E5EE653D5}">
      <text>
        <r>
          <rPr>
            <b/>
            <sz val="9"/>
            <color indexed="81"/>
            <rFont val="Tahoma"/>
            <family val="2"/>
          </rPr>
          <t xml:space="preserve">Required Comment:
</t>
        </r>
        <r>
          <rPr>
            <sz val="9"/>
            <color indexed="81"/>
            <rFont val="Tahoma"/>
            <family val="2"/>
          </rPr>
          <t xml:space="preserve">If operation is disposing of used toilet tissue in trash receptacles describe the reason and state mitigation measures taken to include monitoring and cleaning frequencies.  </t>
        </r>
      </text>
    </comment>
    <comment ref="B53" authorId="0" shapeId="0" xr:uid="{BD05CEC9-DDF1-4FAA-A0D5-FA32C42606C2}">
      <text>
        <r>
          <rPr>
            <b/>
            <sz val="9"/>
            <color indexed="81"/>
            <rFont val="Tahoma"/>
            <family val="2"/>
          </rPr>
          <t xml:space="preserve">Procedure:
</t>
        </r>
        <r>
          <rPr>
            <sz val="9"/>
            <color indexed="81"/>
            <rFont val="Tahoma"/>
            <family val="2"/>
          </rPr>
          <t>Toilet paper shall be available in the toilet facility. Wash stations shall include hand wash facilities with water that meets the microbial standard for drinking water, hand soap, disposable towels or other hand drying device, towel disposal container, and a tank that captures used hand wash water for disposal. Handwashing stations shall be monitored to ensure proper use by employees and workers (e.g., by visually observing handwashing when possible, confirming use of handwashing resources such as towels and soap). If portable hand wash water tanks are used, they are cleaned and sanitized at a prescribed frequency and the water is changed at prescribed frequencies adequate to prevent unsanitary conditions. Restrooms shall include hand wash facilities with water that meets the microbial standard for drinking water, hand soap, disposable towels or other hand drying device, and towel disposal container. Gray water is plumbed or captured for disposal.</t>
        </r>
      </text>
    </comment>
    <comment ref="B54" authorId="0" shapeId="0" xr:uid="{F46B8617-C19F-49A3-A8DD-209952D2D54B}">
      <text>
        <r>
          <rPr>
            <b/>
            <sz val="9"/>
            <color indexed="81"/>
            <rFont val="Tahoma"/>
            <family val="2"/>
          </rPr>
          <t xml:space="preserve">Procedure:
</t>
        </r>
        <r>
          <rPr>
            <sz val="9"/>
            <color indexed="81"/>
            <rFont val="Tahoma"/>
            <family val="2"/>
          </rPr>
          <t>A written response plan is developed and implemented in the event of a leak or spill.</t>
        </r>
      </text>
    </comment>
    <comment ref="B55" authorId="0" shapeId="0" xr:uid="{63C1F254-9C4E-40C6-B202-EB1EDEA91ED7}">
      <text>
        <r>
          <rPr>
            <b/>
            <sz val="9"/>
            <color indexed="81"/>
            <rFont val="Tahoma"/>
            <family val="2"/>
          </rPr>
          <t xml:space="preserve">Procedure:
</t>
        </r>
        <r>
          <rPr>
            <sz val="9"/>
            <color indexed="81"/>
            <rFont val="Tahoma"/>
            <family val="2"/>
          </rPr>
          <t xml:space="preserve">
Employees and workers shall wash their hands prior to start of work, after each visit to a toilet, after using a handkerchief/tissue, after handling contaminated material, after smoking, eating or drinking, after breaks and prior to returning to work, after touching animals or waste and at any other time when their hands may have become a source of contamination. Handwashing shall be monitored by visible observation when possible and/or confirming use of handwashing resources such as towels and soap to verify adequate handwashing is occurring. Antiseptic hand rubs may not be used as a substitute for soap (or other effective surfactant) and water. Operation management reinforces importance of and compliance with handwashing policy.</t>
        </r>
      </text>
    </comment>
    <comment ref="B56" authorId="0" shapeId="0" xr:uid="{DDCDEBB2-56B3-4104-99DF-4DEBD0BAFCE1}">
      <text>
        <r>
          <rPr>
            <b/>
            <sz val="9"/>
            <color indexed="81"/>
            <rFont val="Tahoma"/>
            <family val="2"/>
          </rPr>
          <t xml:space="preserve">Procedure:
</t>
        </r>
        <r>
          <rPr>
            <sz val="9"/>
            <color indexed="81"/>
            <rFont val="Tahoma"/>
            <family val="2"/>
          </rPr>
          <t>Signage in applicable languages and/or pictures shall be provided adjacent to hand wash facilities requiring people to wash their hands after each toilet visit.</t>
        </r>
      </text>
    </comment>
    <comment ref="B57" authorId="0" shapeId="0" xr:uid="{3173F0FE-7238-4380-B54E-880A6197238C}">
      <text>
        <r>
          <rPr>
            <b/>
            <sz val="9"/>
            <color indexed="81"/>
            <rFont val="Tahoma"/>
            <family val="2"/>
          </rPr>
          <t xml:space="preserve">Procedure:
</t>
        </r>
        <r>
          <rPr>
            <sz val="9"/>
            <color indexed="81"/>
            <rFont val="Tahoma"/>
            <family val="2"/>
          </rPr>
          <t>Operation shall have a policy that employee clothing shall be clean at the start of the day and appropriate for the operation. Clothing shall be replaced if it becomes reasonably likely to serve as a source of contamination of product or food contact surfaces.</t>
        </r>
      </text>
    </comment>
    <comment ref="B58" authorId="0" shapeId="0" xr:uid="{06B12342-F9BB-4935-84CE-2979EC2E83E1}">
      <text>
        <r>
          <rPr>
            <b/>
            <sz val="9"/>
            <color indexed="81"/>
            <rFont val="Tahoma"/>
            <family val="2"/>
          </rPr>
          <t>Procedure:</t>
        </r>
        <r>
          <rPr>
            <sz val="9"/>
            <color indexed="81"/>
            <rFont val="Tahoma"/>
            <family val="2"/>
          </rPr>
          <t xml:space="preserve">
If rubber, disposable, cloth or other gloves are used in contact with product, the operation shall have a glove use policy that specifies how and when gloves are to be used, cleaned, replaced, and stored. Hands must be washed before putting on gloves. Policy shall be in compliance with current industry practices or prevailing regulation  for that commodity.</t>
        </r>
      </text>
    </comment>
    <comment ref="I58" authorId="0" shapeId="0" xr:uid="{A577C544-1F33-453E-94E0-AA3AD17A33AE}">
      <text>
        <r>
          <rPr>
            <b/>
            <sz val="9"/>
            <color indexed="81"/>
            <rFont val="Tahoma"/>
            <family val="2"/>
          </rPr>
          <t xml:space="preserve">Required Comment:
</t>
        </r>
        <r>
          <rPr>
            <sz val="9"/>
            <color indexed="81"/>
            <rFont val="Tahoma"/>
            <family val="2"/>
          </rPr>
          <t>Include if gloves are used, are optional, or not used.  If gloves are used include the type of gloves and confirm the operation has a policy to sanitarily/safely use gloves.</t>
        </r>
      </text>
    </comment>
    <comment ref="B59" authorId="0" shapeId="0" xr:uid="{0F8DF4B6-BF26-402E-AC61-FA428E12A257}">
      <text>
        <r>
          <rPr>
            <b/>
            <sz val="9"/>
            <color indexed="81"/>
            <rFont val="Tahoma"/>
            <family val="2"/>
          </rPr>
          <t xml:space="preserve">Procedure:
</t>
        </r>
        <r>
          <rPr>
            <sz val="9"/>
            <color indexed="81"/>
            <rFont val="Tahoma"/>
            <family val="2"/>
          </rPr>
          <t>When employees and workers wear protective outer garments, such as aprons and sleeves, the operation shall have a policy that employees shall wear suitable outer garments, not reasonably likely to serve as a source of contamination of product or food contact surfaces. The protective clothing shall not be left on product, work surfaces, equipment or packaging material or taken into restrooms but hung on racks or in designated areas. When appropriate, racks shall be available and located to avoid potential contamination. In addition, storage containers or designated storage areas shall be provided to ensure tools used by employees are properly stored prior to entering toilet facilities. Operation shall have a policy regarding whether protective clothing can be taken home.</t>
        </r>
      </text>
    </comment>
    <comment ref="B60" authorId="0" shapeId="0" xr:uid="{FB546D09-F273-499F-BA96-8E4C3ECF2933}">
      <text>
        <r>
          <rPr>
            <b/>
            <sz val="9"/>
            <color indexed="81"/>
            <rFont val="Tahoma"/>
            <family val="2"/>
          </rPr>
          <t xml:space="preserve">Procedure:
</t>
        </r>
        <r>
          <rPr>
            <sz val="9"/>
            <color indexed="81"/>
            <rFont val="Tahoma"/>
            <family val="2"/>
          </rPr>
          <t>Operation shall have a policy that personal effects such as jewelry, false nails or eyelashes, watches, personal electronics (e.g., ear buds), or other items (including decorations that may fall from clothing and become a physical hazard) shall not be worn or brought into fresh fruit and vegetable production or handling areas if they pose a threat to the safety and suitability of the food. Policy shall be in compliance with current industry practices or regulatory requirements for that commodity.</t>
        </r>
      </text>
    </comment>
    <comment ref="B61" authorId="0" shapeId="0" xr:uid="{0F6063D6-37A2-4DE0-927D-308C30E55C5F}">
      <text>
        <r>
          <rPr>
            <b/>
            <sz val="9"/>
            <color indexed="81"/>
            <rFont val="Tahoma"/>
            <family val="2"/>
          </rPr>
          <t xml:space="preserve">Procedure:
</t>
        </r>
        <r>
          <rPr>
            <sz val="9"/>
            <color indexed="81"/>
            <rFont val="Tahoma"/>
            <family val="2"/>
          </rPr>
          <t>The operation shall have a policy that addresses use of hair coverings (e.g., hair nets, beard nets, caps), which is in compliance with prevailing regulation.</t>
        </r>
      </text>
    </comment>
    <comment ref="B62" authorId="0" shapeId="0" xr:uid="{17095FFC-C047-4A21-B9CB-E9C46CEB3505}">
      <text>
        <r>
          <rPr>
            <b/>
            <sz val="9"/>
            <color indexed="81"/>
            <rFont val="Tahoma"/>
            <family val="2"/>
          </rPr>
          <t xml:space="preserve">Procedure:
</t>
        </r>
        <r>
          <rPr>
            <sz val="9"/>
            <color indexed="81"/>
            <rFont val="Tahoma"/>
            <family val="2"/>
          </rPr>
          <t>Operation shall have a policy for when and how employee’s and worker’s personal belongings shall be stored so as not to be a source of product contamination.</t>
        </r>
      </text>
    </comment>
    <comment ref="B63" authorId="0" shapeId="0" xr:uid="{B9552BF5-68CD-4339-ABE8-FCE412796324}">
      <text>
        <r>
          <rPr>
            <b/>
            <sz val="9"/>
            <color indexed="81"/>
            <rFont val="Tahoma"/>
            <family val="2"/>
          </rPr>
          <t>Procedure:</t>
        </r>
        <r>
          <rPr>
            <sz val="9"/>
            <color indexed="81"/>
            <rFont val="Tahoma"/>
            <family val="2"/>
          </rPr>
          <t xml:space="preserve">
Operation shall have a policy prohibiting smoking, eating, spitting, chewing gum or tobacco, or drinking (other than water) except in designated areas. Such areas shall be designated so as not to provide a source of contamination. Operation shall have policy prohibiting urinating or defecating in any growing area.</t>
        </r>
      </text>
    </comment>
    <comment ref="B64" authorId="0" shapeId="0" xr:uid="{814DE7AD-FB5B-4FD0-B2B6-ACEED7E58E58}">
      <text>
        <r>
          <rPr>
            <b/>
            <sz val="9"/>
            <color indexed="81"/>
            <rFont val="Tahoma"/>
            <family val="2"/>
          </rPr>
          <t xml:space="preserve">Procedure:
</t>
        </r>
        <r>
          <rPr>
            <sz val="9"/>
            <color indexed="81"/>
            <rFont val="Tahoma"/>
            <family val="2"/>
          </rPr>
          <t>Break areas shall be designated and located away from food contact/handling zones and production equipment.</t>
        </r>
      </text>
    </comment>
    <comment ref="B65" authorId="0" shapeId="0" xr:uid="{C007D855-17A3-428D-8FFF-C6BE06F687DB}">
      <text>
        <r>
          <rPr>
            <b/>
            <sz val="9"/>
            <color indexed="81"/>
            <rFont val="Tahoma"/>
            <family val="2"/>
          </rPr>
          <t xml:space="preserve">Procedure:
</t>
        </r>
        <r>
          <rPr>
            <sz val="9"/>
            <color indexed="81"/>
            <rFont val="Tahoma"/>
            <family val="2"/>
          </rPr>
          <t>Drinking water, which meets drinking water standards, shall be easily accessible to field workers and in compliance with applicable regulation. Bottled water or potable drinking water stations with single-use cups and a trash receptacle shall be available to all field employees and workers.</t>
        </r>
      </text>
    </comment>
    <comment ref="I65" authorId="0" shapeId="0" xr:uid="{09A7A8B4-1620-4367-9596-CAC00AFFEAD5}">
      <text>
        <r>
          <rPr>
            <b/>
            <sz val="9"/>
            <color indexed="81"/>
            <rFont val="Tahoma"/>
            <family val="2"/>
          </rPr>
          <t xml:space="preserve">Required Comment:
</t>
        </r>
        <r>
          <rPr>
            <sz val="9"/>
            <color indexed="81"/>
            <rFont val="Tahoma"/>
            <family val="2"/>
          </rPr>
          <t>Include the drinking water source (i.e., municipal, bottled, well).</t>
        </r>
      </text>
    </comment>
    <comment ref="B66" authorId="0" shapeId="0" xr:uid="{1EBA94AB-5CDD-41A8-8B60-193D4E929FD3}">
      <text>
        <r>
          <rPr>
            <b/>
            <sz val="9"/>
            <color indexed="81"/>
            <rFont val="Tahoma"/>
            <family val="2"/>
          </rPr>
          <t>Procedure:</t>
        </r>
        <r>
          <rPr>
            <sz val="9"/>
            <color indexed="81"/>
            <rFont val="Tahoma"/>
            <family val="2"/>
          </rPr>
          <t xml:space="preserve">
Operation shall have a written policy that restricts employees, workers, contractors, visitors, buyers, product inspectors, auditors, and others in the operation who show signs of foodborne illness (e.g., vomiting, jaundice, diarrhea) from contact with product or food contact surfaces and from entering produce handling areas where direct or indirect contamination could occur (e.g., shared use of tools by workers) until their condition no longer presents a risk to public health. Policy shall require that any person affected to immediately report illness or symptoms of illness to the management.</t>
        </r>
      </text>
    </comment>
    <comment ref="B67" authorId="0" shapeId="0" xr:uid="{758A180D-6FA3-4D56-A540-6EE4EEC11D3E}">
      <text>
        <r>
          <rPr>
            <b/>
            <sz val="9"/>
            <color indexed="81"/>
            <rFont val="Tahoma"/>
            <family val="2"/>
          </rPr>
          <t xml:space="preserve">Procedure:
</t>
        </r>
        <r>
          <rPr>
            <sz val="9"/>
            <color indexed="81"/>
            <rFont val="Tahoma"/>
            <family val="2"/>
          </rPr>
          <t>Minor cuts or abrasions on exposed parts of the body are acceptable if covered with a non-permeable covering, bandage, or glove. Bandages on hands shall be covered with gloves in compliance with operation’s glove policy. Bandages or other coverings for cuts, sores, or lesions shall not pose a physical hazard to produce.</t>
        </r>
      </text>
    </comment>
    <comment ref="B68" authorId="0" shapeId="0" xr:uid="{3B6D0F76-EE7A-4A3A-AD31-A904CB9C4FF1}">
      <text>
        <r>
          <rPr>
            <b/>
            <sz val="9"/>
            <color indexed="81"/>
            <rFont val="Tahoma"/>
            <family val="2"/>
          </rPr>
          <t>Procedure:</t>
        </r>
        <r>
          <rPr>
            <sz val="9"/>
            <color indexed="81"/>
            <rFont val="Tahoma"/>
            <family val="2"/>
          </rPr>
          <t xml:space="preserve">
There shall be a written policy specifying the procedures for the handling/ disposition of food or product contact surfaces that have been in contact with blood or other bodily fluids.</t>
        </r>
      </text>
    </comment>
    <comment ref="B69" authorId="0" shapeId="0" xr:uid="{CCE10EFD-AB57-4C11-BFDA-BD5080F82037}">
      <text>
        <r>
          <rPr>
            <b/>
            <sz val="9"/>
            <color indexed="81"/>
            <rFont val="Tahoma"/>
            <family val="2"/>
          </rPr>
          <t xml:space="preserve">Procedure:
</t>
        </r>
        <r>
          <rPr>
            <sz val="9"/>
            <color indexed="81"/>
            <rFont val="Tahoma"/>
            <family val="2"/>
          </rPr>
          <t>The kits shall be readily available in the vicinity of field work and in the operation and maintained in accordance with prevailing regulation. The kit materials shall be kept in a sanitary and usable condition.</t>
        </r>
      </text>
    </comment>
    <comment ref="B71" authorId="0" shapeId="0" xr:uid="{07CB96E9-5378-4334-9D13-1645CB9FFF1C}">
      <text>
        <r>
          <rPr>
            <b/>
            <sz val="9"/>
            <color indexed="81"/>
            <rFont val="Tahoma"/>
            <family val="2"/>
          </rPr>
          <t xml:space="preserve">Procedure:
</t>
        </r>
        <r>
          <rPr>
            <sz val="9"/>
            <color indexed="81"/>
            <rFont val="Tahoma"/>
            <family val="2"/>
          </rPr>
          <t>Agricultural chemicals including postharvest chemicals such as biocides, waxes, and plant protection products, must be registered for such use as required by prevailing regulation, and used in accordance with label directions including application rates, worker protection standards, personal protection equipment, container disposal, storage, and all requirements specified for the chemical or compound. Chemicals that are not registered pesticides may be permitted for food contact use if allowed under regulations of the prevailing agency. Records of agricultural chemicals use are maintained, and include crop, date and location of application, chemical used, application rate and method, and preharvest interval.</t>
        </r>
      </text>
    </comment>
    <comment ref="B72" authorId="0" shapeId="0" xr:uid="{CB4C54C8-A912-4060-A2A7-23AE3B74FDDA}">
      <text>
        <r>
          <rPr>
            <b/>
            <sz val="9"/>
            <color indexed="81"/>
            <rFont val="Tahoma"/>
            <family val="2"/>
          </rPr>
          <t xml:space="preserve">Procedure:
</t>
        </r>
        <r>
          <rPr>
            <sz val="9"/>
            <color indexed="81"/>
            <rFont val="Tahoma"/>
            <family val="2"/>
          </rPr>
          <t>The operation shall have procedures, such as review of preharvest intervals and adjustment of postharvest application rates and communication with buyers about potential countries where product is intended to be sold sufficient to meet the MRL  requirements of the country/countries in which the product is grown and intended to be sold/distributed, if known during production or postharvest handling.</t>
        </r>
      </text>
    </comment>
    <comment ref="B73" authorId="0" shapeId="0" xr:uid="{846651CF-0972-4105-BE42-C5107057E668}">
      <text>
        <r>
          <rPr>
            <b/>
            <sz val="9"/>
            <color indexed="81"/>
            <rFont val="Tahoma"/>
            <family val="2"/>
          </rPr>
          <t xml:space="preserve">Procedure:
</t>
        </r>
        <r>
          <rPr>
            <sz val="9"/>
            <color indexed="81"/>
            <rFont val="Tahoma"/>
            <family val="2"/>
          </rPr>
          <t xml:space="preserve">
Operation maintains records demonstrating that all personnel responsible for chemical applications are trained and/or licensed, or supervised by licensed applicators, in compliance with prevailing regulation. The responsible person(s) must be able to prepare the required application mix according to the label instructions.</t>
        </r>
      </text>
    </comment>
    <comment ref="I73" authorId="0" shapeId="0" xr:uid="{AC01B0BB-8593-4A62-BC2A-5546200951A5}">
      <text>
        <r>
          <rPr>
            <b/>
            <sz val="9"/>
            <color indexed="81"/>
            <rFont val="Tahoma"/>
            <family val="2"/>
          </rPr>
          <t xml:space="preserve">Required Comment:
</t>
        </r>
        <r>
          <rPr>
            <sz val="9"/>
            <color indexed="81"/>
            <rFont val="Tahoma"/>
            <family val="2"/>
          </rPr>
          <t>Include the applicator and/or personnel name, license number and expiration date.</t>
        </r>
      </text>
    </comment>
    <comment ref="B74" authorId="0" shapeId="0" xr:uid="{F66469CF-374A-44A9-8C41-320DD0DBEFDB}">
      <text>
        <r>
          <rPr>
            <b/>
            <sz val="9"/>
            <color indexed="81"/>
            <rFont val="Tahoma"/>
            <family val="2"/>
          </rPr>
          <t>Procedure:</t>
        </r>
        <r>
          <rPr>
            <sz val="9"/>
            <color indexed="81"/>
            <rFont val="Tahoma"/>
            <family val="2"/>
          </rPr>
          <t xml:space="preserve">
Water used to dilute or deliver agricultural chemicals shall be from a source in compliance with the water system risk assessment and water management plan, consistent with current industry practices or regulatory requirements for that commodity.</t>
        </r>
      </text>
    </comment>
    <comment ref="I74" authorId="0" shapeId="0" xr:uid="{84103913-637A-40AA-BCA1-A08BC0A8258F}">
      <text>
        <r>
          <rPr>
            <b/>
            <sz val="9"/>
            <color indexed="81"/>
            <rFont val="Tahoma"/>
            <family val="2"/>
          </rPr>
          <t xml:space="preserve">Required Comment:
</t>
        </r>
        <r>
          <rPr>
            <sz val="9"/>
            <color indexed="81"/>
            <rFont val="Tahoma"/>
            <family val="2"/>
          </rPr>
          <t xml:space="preserve">Include water source used for agricultural chemical sprays.  </t>
        </r>
      </text>
    </comment>
    <comment ref="B75" authorId="0" shapeId="0" xr:uid="{E9440F15-C9EF-4B3E-B7D3-1F4A1D67751C}">
      <text>
        <r>
          <rPr>
            <b/>
            <sz val="9"/>
            <color indexed="81"/>
            <rFont val="Tahoma"/>
            <family val="2"/>
          </rPr>
          <t xml:space="preserve">Procedure:
</t>
        </r>
        <r>
          <rPr>
            <sz val="9"/>
            <color indexed="81"/>
            <rFont val="Tahoma"/>
            <family val="2"/>
          </rPr>
          <t>Agricultural chemicals used to manage water quality, including sanitizers and disinfectants, must be registered for such use as required by prevailing regulation, and used in accordance with label directions including application rates, worker protection standards, personal protection equipment, container disposal, storage, and all requirements specified for the chemical or compound. Chemicals that are not registered antimicrobial pesticides may be permitted for use if allowed under regulations of the prevailing agency. Records of water treatment are maintained, and include crop, date and location of application, chemical used, application rate and method.</t>
        </r>
      </text>
    </comment>
    <comment ref="I75" authorId="0" shapeId="0" xr:uid="{293DC004-A81B-42BB-93BD-CE6CCC9190EC}">
      <text>
        <r>
          <rPr>
            <b/>
            <sz val="9"/>
            <color indexed="81"/>
            <rFont val="Tahoma"/>
            <family val="2"/>
          </rPr>
          <t xml:space="preserve">Required Comment:
</t>
        </r>
        <r>
          <rPr>
            <sz val="9"/>
            <color indexed="81"/>
            <rFont val="Tahoma"/>
            <family val="2"/>
          </rPr>
          <t>If applicable, include chemical name, active ingredient, EPA registration number and dosing rate for treatment of agricultural water.</t>
        </r>
      </text>
    </comment>
    <comment ref="B76" authorId="0" shapeId="0" xr:uid="{9894BEA7-8305-4866-9F83-6CE069336E4F}">
      <text>
        <r>
          <rPr>
            <b/>
            <sz val="9"/>
            <color indexed="81"/>
            <rFont val="Tahoma"/>
            <family val="2"/>
          </rPr>
          <t xml:space="preserve">Procedure:
</t>
        </r>
        <r>
          <rPr>
            <sz val="9"/>
            <color indexed="81"/>
            <rFont val="Tahoma"/>
            <family val="2"/>
          </rPr>
          <t xml:space="preserve">
Operation shall have procedures for disposal of waste agricultural chemicals and for cleaning of application equipment that protects against contamination of product and growing areas.</t>
        </r>
      </text>
    </comment>
    <comment ref="B77" authorId="0" shapeId="0" xr:uid="{8B5F6922-B3BB-4EA1-AA89-DA9EDEE71F28}">
      <text>
        <r>
          <rPr>
            <b/>
            <sz val="9"/>
            <color indexed="81"/>
            <rFont val="Tahoma"/>
            <family val="2"/>
          </rPr>
          <t xml:space="preserve">Procedure:
</t>
        </r>
        <r>
          <rPr>
            <sz val="9"/>
            <color indexed="81"/>
            <rFont val="Tahoma"/>
            <family val="2"/>
          </rPr>
          <t>Only the agricultural chemicals currently in the approved agricultural chemicals list are kept in the storage area. Agricultural chemicals used for purposes other than application on crops within the rotation for the last 12 months are clearly identified and stored separately within the chemical storage area.</t>
        </r>
      </text>
    </comment>
    <comment ref="B78" authorId="0" shapeId="0" xr:uid="{A5AC18EC-A7F4-455F-83CD-18866CAEB584}">
      <text>
        <r>
          <rPr>
            <b/>
            <sz val="9"/>
            <color indexed="81"/>
            <rFont val="Tahoma"/>
            <family val="2"/>
          </rPr>
          <t xml:space="preserve">Procedure:
</t>
        </r>
        <r>
          <rPr>
            <sz val="9"/>
            <color indexed="81"/>
            <rFont val="Tahoma"/>
            <family val="2"/>
          </rPr>
          <t>All chemicals used for cleaning of food contact equipment, tools, utensils, containers, and other food contact surfaces shall be  appropriate for that use, according to the chemical manufacturer or supplier and all federal, state, and local requirements, and shall be used in a manner consistent with the  labeled use. SDS are on file for all chemicals used in the operation and are readily accessible.</t>
        </r>
      </text>
    </comment>
    <comment ref="I78" authorId="0" shapeId="0" xr:uid="{C88CF857-4B38-42DD-BD75-5193A9EF9072}">
      <text>
        <r>
          <rPr>
            <b/>
            <sz val="9"/>
            <color indexed="81"/>
            <rFont val="Tahoma"/>
            <family val="2"/>
          </rPr>
          <t xml:space="preserve">Required Comment:
</t>
        </r>
        <r>
          <rPr>
            <sz val="9"/>
            <color indexed="81"/>
            <rFont val="Tahoma"/>
            <family val="2"/>
          </rPr>
          <t>Include the cleaning agents for food contact surfaces and description of use.</t>
        </r>
      </text>
    </comment>
    <comment ref="B79" authorId="0" shapeId="0" xr:uid="{35E7AF00-0414-4D5A-8F9F-8FF101A330AB}">
      <text>
        <r>
          <rPr>
            <b/>
            <sz val="9"/>
            <color indexed="81"/>
            <rFont val="Tahoma"/>
            <family val="2"/>
          </rPr>
          <t>Procedure:</t>
        </r>
        <r>
          <rPr>
            <sz val="9"/>
            <color indexed="81"/>
            <rFont val="Tahoma"/>
            <family val="2"/>
          </rPr>
          <t xml:space="preserve">
Compressed air or other gases that are used in produce handling equipment, contact produce directly, or used in the process to clean food-contact surfaces must be properly maintained and inspected regularly. Compressed air or other gases must be properly stored and handled according to the label or manufacturer's instructions. When the food safety plan indicates that microbial or chemical testing is required to minimize potential food safety risks, documentation of test results and corrective actions are kept. Records of compressed air and gas system maintenance is documented.</t>
        </r>
      </text>
    </comment>
    <comment ref="B81" authorId="0" shapeId="0" xr:uid="{FC122350-A0BB-4532-AFD1-1EB17673A4DD}">
      <text>
        <r>
          <rPr>
            <b/>
            <sz val="9"/>
            <color indexed="81"/>
            <rFont val="Tahoma"/>
            <family val="2"/>
          </rPr>
          <t xml:space="preserve">Procedure:
</t>
        </r>
        <r>
          <rPr>
            <sz val="9"/>
            <color indexed="81"/>
            <rFont val="Tahoma"/>
            <family val="2"/>
          </rPr>
          <t>Operation implements procedures for the control, storage and disposal of trash, litter, and waste in areas used for produce handling activities. Such procedures minimize the potential for trash, litter, or waste to attract or harbor pests and protect against contamination of produce, food contact surfaces, areas used for produce handling activities, water sources, and water distribution systems. Waste treatment and disposal systems operate so that they do not constitute a potential source of contamination in produce growing and handling areas.</t>
        </r>
      </text>
    </comment>
    <comment ref="B82" authorId="0" shapeId="0" xr:uid="{FAC939BE-3576-46C0-9448-DE30143402D5}">
      <text>
        <r>
          <rPr>
            <b/>
            <sz val="9"/>
            <color indexed="81"/>
            <rFont val="Tahoma"/>
            <family val="2"/>
          </rPr>
          <t xml:space="preserve">Procedure:
</t>
        </r>
        <r>
          <rPr>
            <sz val="9"/>
            <color indexed="81"/>
            <rFont val="Tahoma"/>
            <family val="2"/>
          </rPr>
          <t>Trash handling and removal shall not pose a hazard of contamination of produce.</t>
        </r>
      </text>
    </comment>
    <comment ref="B84" authorId="0" shapeId="0" xr:uid="{F9F176CD-382C-45F0-99E2-7E4D41061352}">
      <text>
        <r>
          <rPr>
            <b/>
            <sz val="9"/>
            <color indexed="81"/>
            <rFont val="Tahoma"/>
            <family val="2"/>
          </rPr>
          <t xml:space="preserve">Procedure:
</t>
        </r>
        <r>
          <rPr>
            <sz val="9"/>
            <color indexed="81"/>
            <rFont val="Tahoma"/>
            <family val="2"/>
          </rPr>
          <t>Operation shall demonstrate an awareness of site security and, if deemed necessary for food safety, take reasonable measures to minimize the potential for unauthorized access to growing and/or packing areas</t>
        </r>
        <r>
          <rPr>
            <b/>
            <sz val="9"/>
            <color indexed="81"/>
            <rFont val="Tahoma"/>
            <family val="2"/>
          </rPr>
          <t>.</t>
        </r>
      </text>
    </comment>
    <comment ref="B85" authorId="0" shapeId="0" xr:uid="{11CF4253-1CDD-45A7-A25E-44A50AF805B4}">
      <text>
        <r>
          <rPr>
            <b/>
            <sz val="9"/>
            <color indexed="81"/>
            <rFont val="Tahoma"/>
            <family val="2"/>
          </rPr>
          <t xml:space="preserve">Procedure:
</t>
        </r>
        <r>
          <rPr>
            <sz val="9"/>
            <color indexed="81"/>
            <rFont val="Tahoma"/>
            <family val="2"/>
          </rPr>
          <t>A response plan is in place in the event of a security event potentially impacting food safety. Action taken to reduce risk to product shall be documented by means of an incident report or other record of response.</t>
        </r>
      </text>
    </comment>
    <comment ref="B86" authorId="0" shapeId="0" xr:uid="{F007B5DC-E0A2-4B7F-B9AB-BC65C695EB46}">
      <text>
        <r>
          <rPr>
            <b/>
            <sz val="9"/>
            <color indexed="81"/>
            <rFont val="Tahoma"/>
            <family val="2"/>
          </rPr>
          <t xml:space="preserve">Procedure:
</t>
        </r>
        <r>
          <rPr>
            <sz val="9"/>
            <color indexed="81"/>
            <rFont val="Tahoma"/>
            <family val="2"/>
          </rPr>
          <t>A review or new assessment shall be conducted seasonally and any time there is a change made to the system or a situation occurs that provides the opportunity for the intentional or unintentional introduction of a hazard. The risk assessment shall address potential physical, chemical, and biological hazards.</t>
        </r>
      </text>
    </comment>
    <comment ref="I86" authorId="0" shapeId="0" xr:uid="{826D72A1-4B6A-46F4-9C13-0185CB80FF61}">
      <text>
        <r>
          <rPr>
            <b/>
            <sz val="9"/>
            <color indexed="81"/>
            <rFont val="Tahoma"/>
            <family val="2"/>
          </rPr>
          <t xml:space="preserve">Required Comment:
</t>
        </r>
        <r>
          <rPr>
            <sz val="9"/>
            <color indexed="81"/>
            <rFont val="Tahoma"/>
            <family val="2"/>
          </rPr>
          <t>Include the date the food defense assessment was conducted.</t>
        </r>
      </text>
    </comment>
    <comment ref="B87" authorId="0" shapeId="0" xr:uid="{8E6D037B-EA1F-4DF8-8C0B-99118E602AA2}">
      <text>
        <r>
          <rPr>
            <b/>
            <sz val="9"/>
            <color indexed="81"/>
            <rFont val="Tahoma"/>
            <family val="2"/>
          </rPr>
          <t xml:space="preserve">Procedure:
</t>
        </r>
        <r>
          <rPr>
            <sz val="9"/>
            <color indexed="81"/>
            <rFont val="Tahoma"/>
            <family val="2"/>
          </rPr>
          <t>The food defense plan shall include the following: preventive controls, monitoring and verification procedures, corrective actions, and documentation. The plan shall be reviewed following any changes made to the food defense risk assessment and adjusted accordingly to incorporate such changes. Evidence of management commitment to the food defense plan shall be documented. Training and/or retraining of personnel having oversight or performance duties shall be documented.</t>
        </r>
      </text>
    </comment>
    <comment ref="B89" authorId="0" shapeId="0" xr:uid="{EA780343-25CC-433A-86CD-FE779ED849AC}">
      <text>
        <r>
          <rPr>
            <b/>
            <sz val="9"/>
            <color indexed="81"/>
            <rFont val="Tahoma"/>
            <family val="2"/>
          </rPr>
          <t xml:space="preserve">Procedure:
</t>
        </r>
        <r>
          <rPr>
            <sz val="9"/>
            <color indexed="81"/>
            <rFont val="Tahoma"/>
            <family val="2"/>
          </rPr>
          <t>A review or new assessment shall be conducted seasonally and any time there is a change made to the system or a situation occurs that could provide an opportunity for the misrepresentation of product.</t>
        </r>
      </text>
    </comment>
    <comment ref="I89" authorId="0" shapeId="0" xr:uid="{4B838DB7-C732-42EC-A1ED-1963CED4A4BA}">
      <text>
        <r>
          <rPr>
            <b/>
            <sz val="9"/>
            <color indexed="81"/>
            <rFont val="Tahoma"/>
            <family val="2"/>
          </rPr>
          <t xml:space="preserve">Required Comment:
</t>
        </r>
        <r>
          <rPr>
            <sz val="9"/>
            <color indexed="81"/>
            <rFont val="Tahoma"/>
            <family val="2"/>
          </rPr>
          <t>Include the date the food fraud assessment was conducted.</t>
        </r>
      </text>
    </comment>
    <comment ref="B90" authorId="0" shapeId="0" xr:uid="{5A57966D-13DB-495A-BBCE-E606821E8219}">
      <text>
        <r>
          <rPr>
            <b/>
            <sz val="9"/>
            <color indexed="81"/>
            <rFont val="Tahoma"/>
            <family val="2"/>
          </rPr>
          <t xml:space="preserve">Procedure:
</t>
        </r>
        <r>
          <rPr>
            <sz val="9"/>
            <color indexed="81"/>
            <rFont val="Tahoma"/>
            <family val="2"/>
          </rPr>
          <t>The food fraud plan shall include the following: preventive controls, monitoring and verification procedures, corrective actions, and documentation. The plan shall be reviewed following any changes made to the food fraud risk assessment and adjusted accordingly to incorporate such changes. Evidence of management commitment to the food defense plan shall be documented. Training and/or retraining of personnel having oversight or performance duties shall be documented.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Field, Aneesa - AMS</author>
  </authors>
  <commentList>
    <comment ref="B6" authorId="0" shapeId="0" xr:uid="{5DAA98DA-86CF-4FC9-9992-D85277CD03A6}">
      <text>
        <r>
          <rPr>
            <b/>
            <sz val="9"/>
            <color indexed="81"/>
            <rFont val="Tahoma"/>
            <family val="2"/>
          </rPr>
          <t xml:space="preserve">Procedure:
</t>
        </r>
        <r>
          <rPr>
            <sz val="9"/>
            <color indexed="81"/>
            <rFont val="Tahoma"/>
            <family val="2"/>
          </rPr>
          <t>When land use history or adjacent land use indicates a possibility of physical, chemical, or biological contamination, preventive controls shall be performed and documented to mitigate food safety risk. The assessment is re-performed and documented, at least annually and upon significant events, for environmental conditions or risk awareness that has changed since the last assessment. The assessment shall address flooding and shall include indoor growing facilities and structures such as green houses and hydroponics.</t>
        </r>
      </text>
    </comment>
    <comment ref="I6" authorId="0" shapeId="0" xr:uid="{A49618A0-29A8-4422-9D60-22412B947327}">
      <text>
        <r>
          <rPr>
            <b/>
            <sz val="9"/>
            <color indexed="81"/>
            <rFont val="Tahoma"/>
            <family val="2"/>
          </rPr>
          <t xml:space="preserve">Required Comment:
</t>
        </r>
        <r>
          <rPr>
            <sz val="9"/>
            <color indexed="81"/>
            <rFont val="Tahoma"/>
            <family val="2"/>
          </rPr>
          <t>Include the date and the role/title of the person who conducted the last assessment.</t>
        </r>
      </text>
    </comment>
    <comment ref="B7" authorId="0" shapeId="0" xr:uid="{787F1324-F842-4017-BE76-77D121DAB51F}">
      <text>
        <r>
          <rPr>
            <b/>
            <sz val="9"/>
            <color indexed="81"/>
            <rFont val="Tahoma"/>
            <family val="2"/>
          </rPr>
          <t xml:space="preserve">Procedure:
</t>
        </r>
        <r>
          <rPr>
            <sz val="9"/>
            <color indexed="81"/>
            <rFont val="Tahoma"/>
            <family val="2"/>
          </rPr>
          <t>A system shall be established to maintain the record of agricultural activities undertaken at each production unit and records shall be available to demonstrate that sites (on farm and adjacent sites) have been evaluated with regards to potential food safety hazards. The risk assessment must include potential cross contamination between production sites.</t>
        </r>
      </text>
    </comment>
    <comment ref="I7" authorId="0" shapeId="0" xr:uid="{0D377C68-7C93-4853-AF1A-2C4A982693C8}">
      <text>
        <r>
          <rPr>
            <b/>
            <sz val="9"/>
            <color indexed="81"/>
            <rFont val="Tahoma"/>
            <family val="2"/>
          </rPr>
          <t xml:space="preserve">Required Comment:
</t>
        </r>
        <r>
          <rPr>
            <sz val="9"/>
            <color indexed="81"/>
            <rFont val="Tahoma"/>
            <family val="2"/>
          </rPr>
          <t>Include the date and the role/title of the person who conducted the last assessment.</t>
        </r>
      </text>
    </comment>
    <comment ref="B8" authorId="0" shapeId="0" xr:uid="{094AE499-727E-4EF1-8425-8AE057536D4D}">
      <text>
        <r>
          <rPr>
            <b/>
            <sz val="9"/>
            <color indexed="81"/>
            <rFont val="Tahoma"/>
            <family val="2"/>
          </rPr>
          <t xml:space="preserve">Procedure:
</t>
        </r>
        <r>
          <rPr>
            <sz val="9"/>
            <color indexed="81"/>
            <rFont val="Tahoma"/>
            <family val="2"/>
          </rPr>
          <t>Workers shall be trained on what the food safety hazards are and how to manage them. There shall be responsibilities assigned to maintain records on the food safety hazards and their management.</t>
        </r>
      </text>
    </comment>
    <comment ref="B9" authorId="0" shapeId="0" xr:uid="{2E1140B7-78BB-436B-947C-3B495CD03D32}">
      <text>
        <r>
          <rPr>
            <b/>
            <sz val="9"/>
            <color indexed="81"/>
            <rFont val="Tahoma"/>
            <family val="2"/>
          </rPr>
          <t xml:space="preserve">Procedure;;
</t>
        </r>
        <r>
          <rPr>
            <sz val="9"/>
            <color indexed="81"/>
            <rFont val="Tahoma"/>
            <family val="2"/>
          </rPr>
          <t>Building and equipment structures and surfaces (floors, walls, ceilings, doors, frames, hatches, etc.) shall be constructed in a manner that facilitates cleaning and sanitation and does not serve as harborage for contaminants or pests. Chill and cold storage loading dock areas shall be appropriately sealed, drained and graded. Fixtures, ducts, pipes and overhead structures shall be installed and maintained so that drips and condensation do not contaminate produce, raw materials or food contact surfaces. Water from refrigeration drip pans shall be drained and disposed of away from product and product contact surfaces. Drip pans and drains shall be designed to assure condensate does not become a source of contamination. Air intakes shall not be located near potential sources of contamination.</t>
        </r>
      </text>
    </comment>
    <comment ref="B10" authorId="0" shapeId="0" xr:uid="{64CB68F2-8154-41AE-AA09-1FBA05F832BF}">
      <text>
        <r>
          <rPr>
            <b/>
            <sz val="9"/>
            <color indexed="81"/>
            <rFont val="Tahoma"/>
            <family val="2"/>
          </rPr>
          <t xml:space="preserve">Procedure:
</t>
        </r>
        <r>
          <rPr>
            <sz val="9"/>
            <color indexed="81"/>
            <rFont val="Tahoma"/>
            <family val="2"/>
          </rPr>
          <t>After a significant event (such as flooding or an earthquake) that could negatively impact a sewage or septic system, operation takes appropriate steps to ensure that sewage and septic systems continue to operate in a manner that does not contaminate produce, food contact surfaces, areas used for produce handling, water sources, or water distribution systems.</t>
        </r>
      </text>
    </comment>
    <comment ref="B12" authorId="0" shapeId="0" xr:uid="{5C78A26B-FE60-489E-92E4-7ECC145A3809}">
      <text>
        <r>
          <rPr>
            <b/>
            <sz val="9"/>
            <color indexed="81"/>
            <rFont val="Tahoma"/>
            <family val="2"/>
          </rPr>
          <t xml:space="preserve">Procedure:
</t>
        </r>
        <r>
          <rPr>
            <sz val="9"/>
            <color indexed="81"/>
            <rFont val="Tahoma"/>
            <family val="2"/>
          </rPr>
          <t xml:space="preserve">
Water sources and the production blocks they may serve shall be documented and current. The description shall include one or more of the following: type of water source (e.g., surface, ground, reuse), maps, photographs, drawings (hand drawings are acceptable) or other means to communicate the location of water source(s), permanent fixtures and the flow of the water system (including holding systems, reservoirs or any water captured for re-use). Permanent fixtures include wells, gates, reservoirs, valves, returns and other above ground features that make up a complete irrigation system shall be documented in such a manner as to enable location in the field or in hydroponic, aeroponic or aquaponics operations.</t>
        </r>
      </text>
    </comment>
    <comment ref="B13" authorId="0" shapeId="0" xr:uid="{B2054350-D0CE-43EB-A814-4F56D8F2B199}">
      <text>
        <r>
          <rPr>
            <b/>
            <sz val="9"/>
            <color indexed="81"/>
            <rFont val="Tahoma"/>
            <family val="2"/>
          </rPr>
          <t xml:space="preserve">Procedure:
</t>
        </r>
        <r>
          <rPr>
            <sz val="9"/>
            <color indexed="81"/>
            <rFont val="Tahoma"/>
            <family val="2"/>
          </rPr>
          <t>Water shall be sourced from a location and in a manner that is compliant with prevailing regulations for water quality as it relates to food safety.</t>
        </r>
      </text>
    </comment>
    <comment ref="B14" authorId="0" shapeId="0" xr:uid="{CB42B22C-F285-4AFB-A2C6-50378AB9A76E}">
      <text>
        <r>
          <rPr>
            <b/>
            <sz val="9"/>
            <color indexed="81"/>
            <rFont val="Tahoma"/>
            <family val="2"/>
          </rPr>
          <t xml:space="preserve">Procedure:
</t>
        </r>
        <r>
          <rPr>
            <sz val="9"/>
            <color indexed="81"/>
            <rFont val="Tahoma"/>
            <family val="2"/>
          </rPr>
          <t xml:space="preserve">
Water systems intended to convey untreated human or animal waste shall be separated from conveyances utilized to deliver water. Septic tanks and sewage conveyance locations are identified by the operation in relation to water systems.</t>
        </r>
      </text>
    </comment>
    <comment ref="B16" authorId="0" shapeId="0" xr:uid="{6CBB5DE3-004A-432F-9BD2-5B89FB6DA99C}">
      <text>
        <r>
          <rPr>
            <b/>
            <sz val="9"/>
            <color indexed="81"/>
            <rFont val="Tahoma"/>
            <family val="2"/>
          </rPr>
          <t xml:space="preserve">Procedure:
</t>
        </r>
        <r>
          <rPr>
            <sz val="9"/>
            <color indexed="81"/>
            <rFont val="Tahoma"/>
            <family val="2"/>
          </rPr>
          <t>A review or new assessment shall be conducted seasonally and any time there is a change made to the system or a situation occurs that could introduce an opportunity to contaminate the system. The risk assessment shall address potential physical, chemical, and biological hazards and hazard control procedures for the water distribution system.</t>
        </r>
      </text>
    </comment>
    <comment ref="I16" authorId="0" shapeId="0" xr:uid="{F8D9C1B2-2B06-410D-A5EC-2A6F7403E7EA}">
      <text>
        <r>
          <rPr>
            <b/>
            <sz val="9"/>
            <color indexed="81"/>
            <rFont val="Tahoma"/>
            <family val="2"/>
          </rPr>
          <t xml:space="preserve">Required Comment:
</t>
        </r>
        <r>
          <rPr>
            <sz val="9"/>
            <color indexed="81"/>
            <rFont val="Tahoma"/>
            <family val="2"/>
          </rPr>
          <t>Include the date and the role/title of the person who conducted the last assessment.</t>
        </r>
      </text>
    </comment>
    <comment ref="B18" authorId="0" shapeId="0" xr:uid="{7DC1D7D1-AFD9-4F7E-BEF5-3AA0D7ECBD10}">
      <text>
        <r>
          <rPr>
            <b/>
            <sz val="9"/>
            <color indexed="81"/>
            <rFont val="Tahoma"/>
            <family val="2"/>
          </rPr>
          <t xml:space="preserve">Procedure:
</t>
        </r>
        <r>
          <rPr>
            <sz val="9"/>
            <color indexed="81"/>
            <rFont val="Tahoma"/>
            <family val="2"/>
          </rPr>
          <t>The water management plan shall include the following: preventive controls, monitoring and verification procedures, corrective actions, and documentation. The plan shall be reviewed following any changes made to the water system risk assessment and adjusted accordingly to incorporate such changes. Training and/or retraining of employees and workers having oversight or performance duties shall be documented.</t>
        </r>
      </text>
    </comment>
    <comment ref="B19" authorId="0" shapeId="0" xr:uid="{E0EA40CF-B23D-4BBD-AA33-37826BB7FE3C}">
      <text>
        <r>
          <rPr>
            <b/>
            <sz val="9"/>
            <color indexed="81"/>
            <rFont val="Tahoma"/>
            <family val="2"/>
          </rPr>
          <t xml:space="preserve">Procedure:
</t>
        </r>
        <r>
          <rPr>
            <sz val="9"/>
            <color indexed="81"/>
            <rFont val="Tahoma"/>
            <family val="2"/>
          </rPr>
          <t>As required, there shall be a written procedure for water testing during the production and harvest season, which includes frequency of sampling, who is taking the samples, where sample is taken, how the sample is collected, type of test and acceptance criteria. If all water is sourced from a municipal source, the municipal testing shall suffice. The frequency of testing and point of water sampling shall be determined based on the risk assessment and current industry standards or prevailing regulations for commodities being produced.</t>
        </r>
      </text>
    </comment>
    <comment ref="I19" authorId="0" shapeId="0" xr:uid="{8FE8F300-88ED-4E35-9DD0-739184C1BD9D}">
      <text>
        <r>
          <rPr>
            <b/>
            <sz val="9"/>
            <color indexed="81"/>
            <rFont val="Tahoma"/>
            <family val="2"/>
          </rPr>
          <t xml:space="preserve">Required Comment:
</t>
        </r>
        <r>
          <rPr>
            <sz val="9"/>
            <color indexed="81"/>
            <rFont val="Tahoma"/>
            <family val="2"/>
          </rPr>
          <t>Include frequency of testing and threshold criteria for water test results.</t>
        </r>
      </text>
    </comment>
    <comment ref="B20" authorId="0" shapeId="0" xr:uid="{2008328D-6CD2-4270-BD97-42F251A9DF3A}">
      <text>
        <r>
          <rPr>
            <b/>
            <sz val="9"/>
            <color indexed="81"/>
            <rFont val="Tahoma"/>
            <family val="2"/>
          </rPr>
          <t xml:space="preserve">Procedure:
</t>
        </r>
        <r>
          <rPr>
            <sz val="9"/>
            <color indexed="81"/>
            <rFont val="Tahoma"/>
            <family val="2"/>
          </rPr>
          <t>Testing shall be performed and documented according to procedures described in the water management plan.</t>
        </r>
      </text>
    </comment>
    <comment ref="I20" authorId="0" shapeId="0" xr:uid="{3BBB3B26-7959-4909-9BAE-FCA1990C4AC7}">
      <text>
        <r>
          <rPr>
            <b/>
            <sz val="9"/>
            <color indexed="81"/>
            <rFont val="Tahoma"/>
            <family val="2"/>
          </rPr>
          <t xml:space="preserve">Required Comment:
</t>
        </r>
        <r>
          <rPr>
            <sz val="9"/>
            <color indexed="81"/>
            <rFont val="Tahoma"/>
            <family val="2"/>
          </rPr>
          <t>Include the water test dates, water application method (i.e., drip, overhead, furrow) and source (i.e., well, surface, municipal).  Include target organism and present/absent or quantified number from most recent water test results.</t>
        </r>
      </text>
    </comment>
    <comment ref="B21" authorId="0" shapeId="0" xr:uid="{A44AAD94-A823-4499-9982-761B53796D76}">
      <text>
        <r>
          <rPr>
            <b/>
            <sz val="9"/>
            <color indexed="81"/>
            <rFont val="Tahoma"/>
            <family val="2"/>
          </rPr>
          <t xml:space="preserve">Procedure:
</t>
        </r>
        <r>
          <rPr>
            <sz val="9"/>
            <color indexed="81"/>
            <rFont val="Tahoma"/>
            <family val="2"/>
          </rPr>
          <t xml:space="preserve">
Treatment is approved for its intended use (e.g., EPA-registered antimicrobial pesticide, or registration as required by the prevailing regulation of the country of use) and is delivered in a manner to ensure that the treated water is consistently safe and of adequate sanitary quality for its intended use and/or consistently meets the microbial quality criteria indicated by current industry standard or prevailing regulation. Treatment is monitored at a frequency sufficient to meet treatment objectives.</t>
        </r>
      </text>
    </comment>
    <comment ref="I21" authorId="0" shapeId="0" xr:uid="{DDD34A3C-83A9-4CAF-A4D0-96D7679E3E8F}">
      <text>
        <r>
          <rPr>
            <b/>
            <sz val="9"/>
            <color indexed="81"/>
            <rFont val="Tahoma"/>
            <family val="2"/>
          </rPr>
          <t xml:space="preserve">Required Comment:
</t>
        </r>
        <r>
          <rPr>
            <sz val="9"/>
            <color indexed="81"/>
            <rFont val="Tahoma"/>
            <family val="2"/>
          </rPr>
          <t>If water is treated, include treatment method, for chemical include chemical name with EPA Reg. No.</t>
        </r>
      </text>
    </comment>
    <comment ref="B22" authorId="0" shapeId="0" xr:uid="{7F8BF590-CC9C-4AA2-BB9E-814BD7C9D363}">
      <text>
        <r>
          <rPr>
            <b/>
            <sz val="9"/>
            <color indexed="81"/>
            <rFont val="Tahoma"/>
            <family val="2"/>
          </rPr>
          <t xml:space="preserve">Procedure:
</t>
        </r>
        <r>
          <rPr>
            <sz val="9"/>
            <color indexed="81"/>
            <rFont val="Tahoma"/>
            <family val="2"/>
          </rPr>
          <t>If die-off or removal rates or other methods (e.g., commercial washing) are used to achieve microbial criteria of water used during growing, operation has scientific data or information used to support its effectiveness. Documentation includes the specific time interval or log reduction applied, how the time interval or log reduction was determined, and the dates of corresponding activities such as the dates of last irrigation and harvest, the dates of harvest and end of storage, and/or the dates of activities such as commercial washing.</t>
        </r>
      </text>
    </comment>
    <comment ref="I22" authorId="0" shapeId="0" xr:uid="{FE571C5E-1151-4DA4-9FDD-5F31BE2B76B0}">
      <text>
        <r>
          <rPr>
            <b/>
            <sz val="9"/>
            <color indexed="81"/>
            <rFont val="Tahoma"/>
            <family val="2"/>
          </rPr>
          <t xml:space="preserve">Required Comment:
</t>
        </r>
        <r>
          <rPr>
            <sz val="9"/>
            <color indexed="81"/>
            <rFont val="Tahoma"/>
            <family val="2"/>
          </rPr>
          <t>If post-harvest handling is used, include the die-off or removal rate, time interval, log reduction and dates relevant to these activities.</t>
        </r>
      </text>
    </comment>
    <comment ref="B23" authorId="0" shapeId="0" xr:uid="{46FA88B2-8CD6-4C4A-AA13-8574DAC81539}">
      <text>
        <r>
          <rPr>
            <b/>
            <sz val="9"/>
            <color indexed="81"/>
            <rFont val="Tahoma"/>
            <family val="2"/>
          </rPr>
          <t xml:space="preserve">Procedure:
</t>
        </r>
        <r>
          <rPr>
            <sz val="9"/>
            <color indexed="81"/>
            <rFont val="Tahoma"/>
            <family val="2"/>
          </rPr>
          <t>If operation uses an alternative testing method, frequency or criteria compared to industry standards or regulatory requirements, operation has documentation to support the alternative as providing the same level of public health protection.</t>
        </r>
      </text>
    </comment>
    <comment ref="B25" authorId="0" shapeId="0" xr:uid="{54130BB9-DFE0-4C73-AFCB-AB63E807ECA5}">
      <text>
        <r>
          <rPr>
            <b/>
            <sz val="9"/>
            <color indexed="81"/>
            <rFont val="Tahoma"/>
            <family val="2"/>
          </rPr>
          <t xml:space="preserve">Procedure:
</t>
        </r>
        <r>
          <rPr>
            <sz val="9"/>
            <color indexed="81"/>
            <rFont val="Tahoma"/>
            <family val="2"/>
          </rPr>
          <t xml:space="preserve">
There shall be a written assessment of the growing fields and adjacent land, prior to each growing season, focusing on domesticated and wild animal activity including grazing and feeding operations, noting crop characteristics
Auditor reviews the written assessment to ensure it has been performed for this season (e.g., does crop grow on ground vs. tree), type, concentration and occurrences of animals, proximity to the growing field, water sources, and other relevant factors.</t>
        </r>
      </text>
    </comment>
    <comment ref="I25" authorId="0" shapeId="0" xr:uid="{DB8D357D-0ADB-4080-994D-47EA372E8A7E}">
      <text>
        <r>
          <rPr>
            <b/>
            <sz val="9"/>
            <color indexed="81"/>
            <rFont val="Tahoma"/>
            <family val="2"/>
          </rPr>
          <t xml:space="preserve">Required Comment:
</t>
        </r>
        <r>
          <rPr>
            <sz val="9"/>
            <color indexed="81"/>
            <rFont val="Tahoma"/>
            <family val="2"/>
          </rPr>
          <t>Include the date and the role/title of the person who conducted the last assessment.</t>
        </r>
      </text>
    </comment>
    <comment ref="B26" authorId="0" shapeId="0" xr:uid="{DC93C1A0-F606-4ECB-844A-8F6D78AF1C96}">
      <text>
        <r>
          <rPr>
            <b/>
            <sz val="9"/>
            <color indexed="81"/>
            <rFont val="Tahoma"/>
            <family val="2"/>
          </rPr>
          <t xml:space="preserve">Procedure:
</t>
        </r>
        <r>
          <rPr>
            <sz val="9"/>
            <color indexed="81"/>
            <rFont val="Tahoma"/>
            <family val="2"/>
          </rPr>
          <t xml:space="preserve">
There shall be scheduled monitoring of growing fields and adjacent land for evidence of animal activity. A frequency of monitoring and assessment shall be established based on production factors, such as the crop, geography, and other conditions.</t>
        </r>
      </text>
    </comment>
    <comment ref="B27" authorId="0" shapeId="0" xr:uid="{973F29DE-D6F9-44EE-A065-47A5E6BCB0E8}">
      <text>
        <r>
          <rPr>
            <b/>
            <sz val="9"/>
            <color indexed="81"/>
            <rFont val="Tahoma"/>
            <family val="2"/>
          </rPr>
          <t xml:space="preserve">Procedure:
</t>
        </r>
        <r>
          <rPr>
            <sz val="9"/>
            <color indexed="81"/>
            <rFont val="Tahoma"/>
            <family val="2"/>
          </rPr>
          <t>The operation shall have risk-appropriate actions to prevent or minimize the potential for contamination of produce with pathogens from animal feces, including from domesticated animals used in farming operations. There shall be a written record of any mitigation (e.g., installation of buffer zones, fences, ditches, berms, etc.) or corrective actions. Preventive measures and corrective actions shall comply with all local, state, and federal regulations concerning animal control and natural resource conservation.</t>
        </r>
      </text>
    </comment>
    <comment ref="B29" authorId="0" shapeId="0" xr:uid="{6A2E0E81-5092-407D-A6EA-9C68041FFC44}">
      <text>
        <r>
          <rPr>
            <b/>
            <sz val="9"/>
            <color indexed="81"/>
            <rFont val="Tahoma"/>
            <family val="2"/>
          </rPr>
          <t xml:space="preserve">Procedure:
</t>
        </r>
        <r>
          <rPr>
            <sz val="9"/>
            <color indexed="81"/>
            <rFont val="Tahoma"/>
            <family val="2"/>
          </rPr>
          <t xml:space="preserve">
If animal-based soil amendments or biosolids are used, records of composition, dates of treatment (if produced by your operation), application methods, and application dates must be documented. Evidence of processing adequate to eliminate pathogens of human concern, such as letter of guarantee, certificate of analysis (COA) or any test results or verification data (e.g., time and temperature) demonstrating compliance with process or microbial standards, shall be documented. Such soil amendments must be produced, handled, stored, and applied in accordance with applicable federal, state, or local regulations.</t>
        </r>
      </text>
    </comment>
    <comment ref="I29" authorId="0" shapeId="0" xr:uid="{653B0294-57DB-43D6-95CC-59808C39F99C}">
      <text>
        <r>
          <rPr>
            <b/>
            <sz val="9"/>
            <color indexed="81"/>
            <rFont val="Tahoma"/>
            <family val="2"/>
          </rPr>
          <t xml:space="preserve">Required Comment:
</t>
        </r>
        <r>
          <rPr>
            <sz val="9"/>
            <color indexed="81"/>
            <rFont val="Tahoma"/>
            <family val="2"/>
          </rPr>
          <t>Include the date and the role/title of the person who conducted the last assessment.</t>
        </r>
      </text>
    </comment>
    <comment ref="B30" authorId="0" shapeId="0" xr:uid="{24DD2716-7F9E-4CEE-B262-AF8619F1BA3E}">
      <text>
        <r>
          <rPr>
            <b/>
            <sz val="9"/>
            <color indexed="81"/>
            <rFont val="Tahoma"/>
            <family val="2"/>
          </rPr>
          <t xml:space="preserve">Procedure: 
</t>
        </r>
        <r>
          <rPr>
            <sz val="9"/>
            <color indexed="81"/>
            <rFont val="Tahoma"/>
            <family val="2"/>
          </rPr>
          <t>If such a product is used, there shall be documentation of the composition, and time and method of application. Such use will be consistent with current industry practices or regulatory restrictions for that commodity. Untreated human waste shall not be used.</t>
        </r>
      </text>
    </comment>
    <comment ref="B31" authorId="0" shapeId="0" xr:uid="{149BD0D3-531E-4E64-8E1D-EB5F5DAE12B9}">
      <text>
        <r>
          <rPr>
            <b/>
            <sz val="9"/>
            <color indexed="81"/>
            <rFont val="Tahoma"/>
            <family val="2"/>
          </rPr>
          <t xml:space="preserve">Procedure:
</t>
        </r>
        <r>
          <rPr>
            <sz val="9"/>
            <color indexed="81"/>
            <rFont val="Tahoma"/>
            <family val="2"/>
          </rPr>
          <t>The operation shall have a procedure for storing and handling alternative growing media, soil-less media, and substrate so that it does not pose a food safety risk to produce. Operation maintains a record of type, supplier, and use (e.g., clay pebbles used for growing hydroponic herbs).</t>
        </r>
      </text>
    </comment>
    <comment ref="B33" authorId="0" shapeId="0" xr:uid="{8E2D2AED-8708-498D-9831-FCC9718C4A57}">
      <text>
        <r>
          <rPr>
            <b/>
            <sz val="9"/>
            <color indexed="81"/>
            <rFont val="Tahoma"/>
            <family val="2"/>
          </rPr>
          <t xml:space="preserve">Procedure:
</t>
        </r>
        <r>
          <rPr>
            <sz val="9"/>
            <color indexed="81"/>
            <rFont val="Tahoma"/>
            <family val="2"/>
          </rPr>
          <t xml:space="preserve">
Operation maintains a list of equipment, vehicles, tools, utensils and other items or materials that may pose a risk of produce contamination during normal use.</t>
        </r>
      </text>
    </comment>
    <comment ref="B34" authorId="0" shapeId="0" xr:uid="{C2B2A892-FCFF-414B-B860-0EC505E69088}">
      <text>
        <r>
          <rPr>
            <b/>
            <sz val="9"/>
            <color indexed="81"/>
            <rFont val="Tahoma"/>
            <family val="2"/>
          </rPr>
          <t xml:space="preserve">Procedure:
</t>
        </r>
        <r>
          <rPr>
            <sz val="9"/>
            <color indexed="81"/>
            <rFont val="Tahoma"/>
            <family val="2"/>
          </rPr>
          <t xml:space="preserve">
The operation shall develop, implement, and schedule repair, cleaning, sanitizing, storage and handling procedures of all food contact surfaces to reduce and control the potential for contamination. Records must include the date and method of cleaning and sanitizing equipment. As necessary for food safety, vehicles and equipment shall be properly calibrated, operated, maintained, and used as intended. Equipment and foot traffic flow is managed to prevented the introduction of potential food safety hazards. These procedures shall be documented. Product contact tools, utensils, and equipment shall be made of materials that can be cleaned and sanitized. Procedures include equipment and vehicles that are in the field infrequently</t>
        </r>
        <r>
          <rPr>
            <b/>
            <sz val="9"/>
            <color indexed="81"/>
            <rFont val="Tahoma"/>
            <family val="2"/>
          </rPr>
          <t>.</t>
        </r>
      </text>
    </comment>
    <comment ref="B35" authorId="0" shapeId="0" xr:uid="{B4FC7010-B8A3-416F-BC6B-B91BC4BB7A0A}">
      <text>
        <r>
          <rPr>
            <b/>
            <sz val="9"/>
            <color indexed="81"/>
            <rFont val="Tahoma"/>
            <family val="2"/>
          </rPr>
          <t xml:space="preserve">Procedure:
</t>
        </r>
        <r>
          <rPr>
            <sz val="9"/>
            <color indexed="81"/>
            <rFont val="Tahoma"/>
            <family val="2"/>
          </rPr>
          <t>The operation shall have a list of equipment and instruments that have an effect on food safety (e.g. thermometers, pH meters, scales, chemical application or monitoring devices). This equipment shall be adequately maintained and calibrated at a frequency sufficient to assure continuous accuracy. A record of calibration shall be maintained.</t>
        </r>
      </text>
    </comment>
    <comment ref="B36" authorId="0" shapeId="0" xr:uid="{B3AC0230-D595-4FCD-A4DB-38D421DEDBA5}">
      <text>
        <r>
          <rPr>
            <b/>
            <sz val="9"/>
            <color indexed="81"/>
            <rFont val="Tahoma"/>
            <family val="2"/>
          </rPr>
          <t xml:space="preserve">Procedure:
</t>
        </r>
        <r>
          <rPr>
            <sz val="9"/>
            <color indexed="81"/>
            <rFont val="Tahoma"/>
            <family val="2"/>
          </rPr>
          <t>Calibration of measuring and monitoring equipment (thermometers, pH meters, scales, chemical application or monitoring devices) is performed using a recognized standard or method.</t>
        </r>
      </text>
    </comment>
    <comment ref="I36" authorId="0" shapeId="0" xr:uid="{3C9CE9EA-F9E3-4980-887C-5D2873B82289}">
      <text>
        <r>
          <rPr>
            <b/>
            <sz val="9"/>
            <color indexed="81"/>
            <rFont val="Tahoma"/>
            <family val="2"/>
          </rPr>
          <t xml:space="preserve">Required Comment:
</t>
        </r>
        <r>
          <rPr>
            <sz val="9"/>
            <color indexed="81"/>
            <rFont val="Tahoma"/>
            <family val="2"/>
          </rPr>
          <t>Include the recognized standards used for calibration.</t>
        </r>
      </text>
    </comment>
    <comment ref="B37" authorId="0" shapeId="0" xr:uid="{94E41D85-8DF7-4D71-BE10-5C0BDCB4D289}">
      <text>
        <r>
          <rPr>
            <b/>
            <sz val="9"/>
            <color indexed="81"/>
            <rFont val="Tahoma"/>
            <family val="2"/>
          </rPr>
          <t xml:space="preserve">Procedure:
</t>
        </r>
        <r>
          <rPr>
            <sz val="9"/>
            <color indexed="81"/>
            <rFont val="Tahoma"/>
            <family val="2"/>
          </rPr>
          <t>The operation’s cleaning and sanitation procedures must demonstrate frequency, approved cleaning and sanitizing agents, and methods of cleaning and sanitizing chemical use are appropriate and effective.</t>
        </r>
      </text>
    </comment>
    <comment ref="B38" authorId="0" shapeId="0" xr:uid="{321A46F4-7F8D-4EFA-9F5E-FF1FEB89D02A}">
      <text>
        <r>
          <rPr>
            <b/>
            <sz val="9"/>
            <color indexed="81"/>
            <rFont val="Tahoma"/>
            <family val="2"/>
          </rPr>
          <t>Procedure:</t>
        </r>
        <r>
          <rPr>
            <sz val="9"/>
            <color indexed="81"/>
            <rFont val="Tahoma"/>
            <family val="2"/>
          </rPr>
          <t xml:space="preserve">
Operation shall have a written procedure to address the spills and leaks (fuel, oil, hydraulic fluids) which might occur during equipment operation in the field.</t>
        </r>
      </text>
    </comment>
    <comment ref="B39" authorId="0" shapeId="0" xr:uid="{B713F5DF-4C40-4094-9531-0682CA755A38}">
      <text>
        <r>
          <rPr>
            <b/>
            <sz val="9"/>
            <color indexed="81"/>
            <rFont val="Tahoma"/>
            <family val="2"/>
          </rPr>
          <t xml:space="preserve">Procedure:
</t>
        </r>
        <r>
          <rPr>
            <sz val="9"/>
            <color indexed="81"/>
            <rFont val="Tahoma"/>
            <family val="2"/>
          </rPr>
          <t>Operation has a glass and brittle plastic policy that addresses glass on production and harvesting vehicles, equipment, tools, and utensils in the growing area. Inspections performed in compliance with the policy shall be documented.</t>
        </r>
      </text>
    </comment>
    <comment ref="B40" authorId="0" shapeId="0" xr:uid="{2C805DC3-B4DC-48F9-9423-629CC8A34C4B}">
      <text>
        <r>
          <rPr>
            <b/>
            <sz val="9"/>
            <color indexed="81"/>
            <rFont val="Tahoma"/>
            <family val="2"/>
          </rPr>
          <t xml:space="preserve">Procedure: 
</t>
        </r>
        <r>
          <rPr>
            <sz val="9"/>
            <color indexed="81"/>
            <rFont val="Tahoma"/>
            <family val="2"/>
          </rPr>
          <t>Equipment cleaning and sanitizing operations shall be conducted in a manner that minimizes the risk of becoming a source of contamination in growing and/or product storage areas. Water used for cleaning and sanitizing shall meet the microbial standards for drinking water.</t>
        </r>
      </text>
    </comment>
    <comment ref="B41" authorId="0" shapeId="0" xr:uid="{2098608E-CDA4-4F87-B93C-640B9BF07983}">
      <text>
        <r>
          <rPr>
            <b/>
            <sz val="9"/>
            <color indexed="81"/>
            <rFont val="Tahoma"/>
            <family val="2"/>
          </rPr>
          <t xml:space="preserve">Procedure:
</t>
        </r>
        <r>
          <rPr>
            <sz val="9"/>
            <color indexed="81"/>
            <rFont val="Tahoma"/>
            <family val="2"/>
          </rPr>
          <t>There shall be a written procedure for cleaning water tanks and other water holding containers (e.g., cisterns, water totes, agricultural chemical tanks, dust control tanks), from which water may contact produce in the field.</t>
        </r>
      </text>
    </comment>
    <comment ref="B44" authorId="0" shapeId="0" xr:uid="{8E6F2BE6-627C-4C40-9720-2546067D05B3}">
      <text>
        <r>
          <rPr>
            <b/>
            <sz val="9"/>
            <color indexed="81"/>
            <rFont val="Tahoma"/>
            <family val="2"/>
          </rPr>
          <t xml:space="preserve">Procedure:
</t>
        </r>
        <r>
          <rPr>
            <sz val="9"/>
            <color indexed="81"/>
            <rFont val="Tahoma"/>
            <family val="2"/>
          </rPr>
          <t>The operation shall have a preharvest risk assessment procedure, which describes when the assessment is performed and that it includes an evaluation of conditions that may be reasonably likely to result in physical, chemical, or biological contamination of the produce, and demonstrates that the operation is in compliance with the food safety plan. Results of the evaluation shall be documented.</t>
        </r>
      </text>
    </comment>
    <comment ref="I44" authorId="0" shapeId="0" xr:uid="{BE0B176C-5E51-4765-B36B-3CA74B10C1A3}">
      <text>
        <r>
          <rPr>
            <b/>
            <sz val="9"/>
            <color indexed="81"/>
            <rFont val="Tahoma"/>
            <family val="2"/>
          </rPr>
          <t xml:space="preserve">Required Comment:
</t>
        </r>
        <r>
          <rPr>
            <sz val="9"/>
            <color indexed="81"/>
            <rFont val="Tahoma"/>
            <family val="2"/>
          </rPr>
          <t>Include the date and the role/title of the person who conducted the pre-harvest risk assessment.</t>
        </r>
      </text>
    </comment>
    <comment ref="B46" authorId="0" shapeId="0" xr:uid="{0E1395EE-3902-473F-BB85-4542E9524D75}">
      <text>
        <r>
          <rPr>
            <b/>
            <sz val="9"/>
            <color indexed="81"/>
            <rFont val="Tahoma"/>
            <family val="2"/>
          </rPr>
          <t xml:space="preserve">Procedure:
</t>
        </r>
        <r>
          <rPr>
            <sz val="9"/>
            <color indexed="81"/>
            <rFont val="Tahoma"/>
            <family val="2"/>
          </rPr>
          <t>Standard Operating Procedures (SOPs), including water change schedules, shall be developed for all harvest and postharvest uses of water. Microbial and/or physical/ chemical (e.g., test strips) testing shall be performed, as appropriate to the specific operation, to demonstrate that acceptance criteria have been met.</t>
        </r>
      </text>
    </comment>
    <comment ref="B47" authorId="0" shapeId="0" xr:uid="{03EDCFB2-656C-4405-AB4E-9E8B759B9F64}">
      <text>
        <r>
          <rPr>
            <b/>
            <sz val="9"/>
            <color indexed="81"/>
            <rFont val="Tahoma"/>
            <family val="2"/>
          </rPr>
          <t xml:space="preserve">Procedure:
</t>
        </r>
        <r>
          <rPr>
            <sz val="9"/>
            <color indexed="81"/>
            <rFont val="Tahoma"/>
            <family val="2"/>
          </rPr>
          <t xml:space="preserve">
If water or ice directly contacts the harvested crop or is used on food contact surfaces, including in the field, as the final wash step prior to consumer packaging, or as a cooling aid in a consumer package, operation’s water use SOP requires that water or ice when applied meets the microbial standards for drinking water, as defined by prevailing regulation. Water may be treated (e.g., with chlorine) to achieve the microbial standards or to prevent cross-contamination. Ice and water shall be sourced/manufactured, transported, and stored under sanitary conditions. Special considerations or variances may be appropriate for some crops, e.g. cranberries and watercress, where deliberate flooding of the field is part of production and harvest practices.</t>
        </r>
      </text>
    </comment>
    <comment ref="I47" authorId="0" shapeId="0" xr:uid="{F97C58FD-D502-4B23-80D6-4E44DA0EF76D}">
      <text>
        <r>
          <rPr>
            <b/>
            <sz val="9"/>
            <color indexed="81"/>
            <rFont val="Tahoma"/>
            <family val="2"/>
          </rPr>
          <t xml:space="preserve">Required Comment:
</t>
        </r>
        <r>
          <rPr>
            <sz val="9"/>
            <color indexed="81"/>
            <rFont val="Tahoma"/>
            <family val="2"/>
          </rPr>
          <t>Include the water source for harvest operation and the water’s test results.</t>
        </r>
      </text>
    </comment>
    <comment ref="B48" authorId="0" shapeId="0" xr:uid="{06645AAF-B5DA-4481-8090-49FBDD5C8974}">
      <text>
        <r>
          <rPr>
            <b/>
            <sz val="9"/>
            <color indexed="81"/>
            <rFont val="Tahoma"/>
            <family val="2"/>
          </rPr>
          <t xml:space="preserve">Procedure:
</t>
        </r>
        <r>
          <rPr>
            <sz val="9"/>
            <color indexed="81"/>
            <rFont val="Tahoma"/>
            <family val="2"/>
          </rPr>
          <t>Operation’s water use SOPs require re-used water to be treated using an antimicrobial pesticide (e.g., sanitizer or disinfectant) to prevent it from becoming a source of contamination. Treatment is delivered in a manner to ensure that the treated water is consistently safe and of adequate sanitary quality for its intended use and/or consistently meets the relevant microbial quality criteria indicated by current industry standard or prevailing regulation. Treatment is monitored at a frequency to meet treatment objectives. Records shall be kept.</t>
        </r>
      </text>
    </comment>
    <comment ref="I48" authorId="0" shapeId="0" xr:uid="{4D87BAF5-A26C-4C92-99DE-A7BF99C77495}">
      <text>
        <r>
          <rPr>
            <b/>
            <sz val="9"/>
            <color indexed="81"/>
            <rFont val="Tahoma"/>
            <family val="2"/>
          </rPr>
          <t xml:space="preserve">Required Comment:
</t>
        </r>
        <r>
          <rPr>
            <sz val="9"/>
            <color indexed="81"/>
            <rFont val="Tahoma"/>
            <family val="2"/>
          </rPr>
          <t>Include the type of antimicrobial treatment used and the parameters of use (i.e., ranges of pH, ppm free chlorine).</t>
        </r>
      </text>
    </comment>
    <comment ref="B49" authorId="0" shapeId="0" xr:uid="{4B10ED46-3159-4D6F-B7D3-26B44E31906F}">
      <text>
        <r>
          <rPr>
            <b/>
            <sz val="9"/>
            <color indexed="81"/>
            <rFont val="Tahoma"/>
            <family val="2"/>
          </rPr>
          <t xml:space="preserve">Procedure:
</t>
        </r>
        <r>
          <rPr>
            <sz val="9"/>
            <color indexed="81"/>
            <rFont val="Tahoma"/>
            <family val="2"/>
          </rPr>
          <t xml:space="preserve">
Re-used water shall be managed using an antimicrobial treatment sufficient to prevent cross-contamination, unless current industry standard or prevailing regulation provide an alternative.</t>
        </r>
      </text>
    </comment>
    <comment ref="I49" authorId="0" shapeId="0" xr:uid="{CF05D428-0A2D-4B82-A375-290C6A72D9D7}">
      <text>
        <r>
          <rPr>
            <b/>
            <sz val="9"/>
            <color indexed="81"/>
            <rFont val="Tahoma"/>
            <family val="2"/>
          </rPr>
          <t xml:space="preserve">Required Comment:
</t>
        </r>
        <r>
          <rPr>
            <sz val="9"/>
            <color indexed="81"/>
            <rFont val="Tahoma"/>
            <family val="2"/>
          </rPr>
          <t>Include the type of antimicrobial treatment used and the parameters of use (i.e., ranges of pH, ppm free chlorine).</t>
        </r>
      </text>
    </comment>
    <comment ref="B50" authorId="0" shapeId="0" xr:uid="{21A265AA-E261-46CD-81B9-B94B6E410C9D}">
      <text>
        <r>
          <rPr>
            <b/>
            <sz val="9"/>
            <color indexed="81"/>
            <rFont val="Tahoma"/>
            <family val="2"/>
          </rPr>
          <t xml:space="preserve">Procedure:
</t>
        </r>
        <r>
          <rPr>
            <sz val="9"/>
            <color indexed="81"/>
            <rFont val="Tahoma"/>
            <family val="2"/>
          </rPr>
          <t>The water delivery system shall be maintained so as not to serve as a source of contamination of produce, water supplies or equipment with pathogens, or to create an unsanitary condition.</t>
        </r>
      </text>
    </comment>
    <comment ref="B51" authorId="0" shapeId="0" xr:uid="{0DE1A244-EB2D-47C9-893C-CF5F41ED61F5}">
      <text>
        <r>
          <rPr>
            <b/>
            <sz val="9"/>
            <color indexed="81"/>
            <rFont val="Tahoma"/>
            <family val="2"/>
          </rPr>
          <t xml:space="preserve">Procedure:
</t>
        </r>
        <r>
          <rPr>
            <sz val="9"/>
            <color indexed="81"/>
            <rFont val="Tahoma"/>
            <family val="2"/>
          </rPr>
          <t>For produce that is immersed in water and demonstrated as being susceptible to microbial infiltration from water, water temperature differentials during immersion shall be controlled in accordance with current industry standards or prevailing regulations</t>
        </r>
      </text>
    </comment>
    <comment ref="I51" authorId="0" shapeId="0" xr:uid="{1BE65CD9-23D4-44A0-8CDB-EAF5E69EDCEC}">
      <text>
        <r>
          <rPr>
            <b/>
            <sz val="9"/>
            <color indexed="81"/>
            <rFont val="Tahoma"/>
            <family val="2"/>
          </rPr>
          <t xml:space="preserve">Required Comment:
</t>
        </r>
        <r>
          <rPr>
            <sz val="9"/>
            <color indexed="81"/>
            <rFont val="Tahoma"/>
            <family val="2"/>
          </rPr>
          <t>If the commodity is susceptible to microbial infiltration, include the required temperature differential.</t>
        </r>
      </text>
    </comment>
    <comment ref="B53" authorId="0" shapeId="0" xr:uid="{7A3C8C56-F650-4A4B-8D83-5E38E3B6FE70}">
      <text>
        <r>
          <rPr>
            <b/>
            <sz val="9"/>
            <color indexed="81"/>
            <rFont val="Tahoma"/>
            <family val="2"/>
          </rPr>
          <t xml:space="preserve">Procedure:
</t>
        </r>
        <r>
          <rPr>
            <sz val="9"/>
            <color indexed="81"/>
            <rFont val="Tahoma"/>
            <family val="2"/>
          </rPr>
          <t>Harvesting containers shall be stored in a manner so as not to serve as a source of contamination to the extent feasible and appropriate.</t>
        </r>
      </text>
    </comment>
    <comment ref="B54" authorId="0" shapeId="0" xr:uid="{0082C0B5-78A0-4F3D-89AB-07297251B2B5}">
      <text>
        <r>
          <rPr>
            <b/>
            <sz val="9"/>
            <color indexed="81"/>
            <rFont val="Tahoma"/>
            <family val="2"/>
          </rPr>
          <t xml:space="preserve">Procedure:
</t>
        </r>
        <r>
          <rPr>
            <sz val="9"/>
            <color indexed="81"/>
            <rFont val="Tahoma"/>
            <family val="2"/>
          </rPr>
          <t>Food contact totes, bins, packing and packaging materials, other harvest containers, and pallets shall be visually inspected, clean, intact, and free of any foreign materials prior to use. Containers shall be sufficiently maintained so as not to become a source of contamination.</t>
        </r>
      </text>
    </comment>
    <comment ref="B55" authorId="0" shapeId="0" xr:uid="{BD7A1EF1-5B0E-4B85-B79B-EB74DA7AEA08}">
      <text>
        <r>
          <rPr>
            <b/>
            <sz val="9"/>
            <color indexed="81"/>
            <rFont val="Tahoma"/>
            <family val="2"/>
          </rPr>
          <t xml:space="preserve">Procedure:
</t>
        </r>
        <r>
          <rPr>
            <sz val="9"/>
            <color indexed="81"/>
            <rFont val="Tahoma"/>
            <family val="2"/>
          </rPr>
          <t>The types and construction of harvest containers and packing materials shall be appropriate to the commodity being harvested and suited for their intended purpose.</t>
        </r>
      </text>
    </comment>
    <comment ref="B56" authorId="0" shapeId="0" xr:uid="{4BE84347-0E06-4C8B-AF6F-062A7B67403A}">
      <text>
        <r>
          <rPr>
            <b/>
            <sz val="9"/>
            <color indexed="81"/>
            <rFont val="Tahoma"/>
            <family val="2"/>
          </rPr>
          <t xml:space="preserve">Procedure:
</t>
        </r>
        <r>
          <rPr>
            <sz val="9"/>
            <color indexed="81"/>
            <rFont val="Tahoma"/>
            <family val="2"/>
          </rPr>
          <t xml:space="preserve">
Food contact totes, bins, packing and packaging materials, and other harvest containers designated for harvesting shall not be used for other purposes unless clearly marked or labeled for that purpose.</t>
        </r>
      </text>
    </comment>
    <comment ref="B58" authorId="0" shapeId="0" xr:uid="{7A3ECB91-C019-4F27-ABF2-4ED329A3825D}">
      <text>
        <r>
          <rPr>
            <b/>
            <sz val="9"/>
            <color indexed="81"/>
            <rFont val="Tahoma"/>
            <family val="2"/>
          </rPr>
          <t xml:space="preserve">Procedure:
</t>
        </r>
        <r>
          <rPr>
            <sz val="9"/>
            <color indexed="81"/>
            <rFont val="Tahoma"/>
            <family val="2"/>
          </rPr>
          <t>Employees are trained that only sound produce appropriate for the intended use is harvested, and that produce that has been visibly contaminated or otherwise damaged to an extent that it poses a microbial food safety hazard is not harvested or is culled.</t>
        </r>
      </text>
    </comment>
    <comment ref="B59" authorId="0" shapeId="0" xr:uid="{C8A48E36-FE86-4EEF-9166-D00799625764}">
      <text>
        <r>
          <rPr>
            <b/>
            <sz val="9"/>
            <color indexed="81"/>
            <rFont val="Tahoma"/>
            <family val="2"/>
          </rPr>
          <t xml:space="preserve">Procedure:
</t>
        </r>
        <r>
          <rPr>
            <sz val="9"/>
            <color indexed="81"/>
            <rFont val="Tahoma"/>
            <family val="2"/>
          </rPr>
          <t xml:space="preserve">
Operation has considered and developed written policies regarding produce that comes in contact with the soil (e.g., drops) and to avoid, to the degree practicable, contact of cut surfaces of harvested produce with soil. Policy shall be consistent with industry standards or prevailing regulations.</t>
        </r>
      </text>
    </comment>
    <comment ref="I59" authorId="0" shapeId="0" xr:uid="{B04AA568-D494-4902-BCF6-36897E9A2540}">
      <text>
        <r>
          <rPr>
            <b/>
            <sz val="9"/>
            <color indexed="81"/>
            <rFont val="Tahoma"/>
            <family val="2"/>
          </rPr>
          <t xml:space="preserve">Required Comment:
</t>
        </r>
        <r>
          <rPr>
            <sz val="9"/>
            <color indexed="81"/>
            <rFont val="Tahoma"/>
            <family val="2"/>
          </rPr>
          <t>Include the type of growing method and if the product grown in contact with the ground (e.g., tomatoes staked or vine grown).</t>
        </r>
      </text>
    </comment>
    <comment ref="B60" authorId="0" shapeId="0" xr:uid="{3FCB8C3C-BF6D-4FDC-B733-4F3F9F14B277}">
      <text>
        <r>
          <rPr>
            <b/>
            <sz val="9"/>
            <color indexed="81"/>
            <rFont val="Tahoma"/>
            <family val="2"/>
          </rPr>
          <t>Procedure:</t>
        </r>
        <r>
          <rPr>
            <sz val="9"/>
            <color indexed="81"/>
            <rFont val="Tahoma"/>
            <family val="2"/>
          </rPr>
          <t xml:space="preserve">
Operation shall have procedures to detect glass/plastic breakage and remove possible physical contamination such as glass, metal, rocks, or other hazardous items, during harvesting operations.</t>
        </r>
      </text>
    </comment>
    <comment ref="B61" authorId="0" shapeId="0" xr:uid="{B02B7547-93DC-4312-953F-0AD695DAEF0A}">
      <text>
        <r>
          <rPr>
            <b/>
            <sz val="9"/>
            <color indexed="81"/>
            <rFont val="Tahoma"/>
            <family val="2"/>
          </rPr>
          <t xml:space="preserve">Procedure:
</t>
        </r>
        <r>
          <rPr>
            <sz val="9"/>
            <color indexed="81"/>
            <rFont val="Tahoma"/>
            <family val="2"/>
          </rPr>
          <t>Operations shall not use cloths or other cleaning materials to clean produce, unless there is a procedure to reduce risk of cross-contamination.</t>
        </r>
      </text>
    </comment>
    <comment ref="I61" authorId="0" shapeId="0" xr:uid="{4F3B41DA-4F56-4D3A-A30C-586C23A51C3C}">
      <text>
        <r>
          <rPr>
            <b/>
            <sz val="9"/>
            <color indexed="81"/>
            <rFont val="Tahoma"/>
            <family val="2"/>
          </rPr>
          <t xml:space="preserve">Required Comment:
</t>
        </r>
        <r>
          <rPr>
            <sz val="9"/>
            <color indexed="81"/>
            <rFont val="Tahoma"/>
            <family val="2"/>
          </rPr>
          <t>If used, include the type of cloth, towel, or other cleaning material and procedure for preventing cross contamination.</t>
        </r>
      </text>
    </comment>
    <comment ref="B62" authorId="0" shapeId="0" xr:uid="{3D846BC6-DA7D-4AB9-8AC5-D47E52ABF383}">
      <text>
        <r>
          <rPr>
            <b/>
            <sz val="9"/>
            <color indexed="81"/>
            <rFont val="Tahoma"/>
            <family val="2"/>
          </rPr>
          <t xml:space="preserve">Procedure:
</t>
        </r>
        <r>
          <rPr>
            <sz val="9"/>
            <color indexed="81"/>
            <rFont val="Tahoma"/>
            <family val="2"/>
          </rPr>
          <t>The product contact packaging shall be appropriate to the commodity being harvested and suited for its intended purpose.</t>
        </r>
      </text>
    </comment>
    <comment ref="B63" authorId="0" shapeId="0" xr:uid="{6B52D559-C362-4B11-81C6-FE46F6265042}">
      <text>
        <r>
          <rPr>
            <b/>
            <sz val="9"/>
            <color indexed="81"/>
            <rFont val="Tahoma"/>
            <family val="2"/>
          </rPr>
          <t xml:space="preserve">Procedure:
</t>
        </r>
        <r>
          <rPr>
            <sz val="9"/>
            <color indexed="81"/>
            <rFont val="Tahoma"/>
            <family val="2"/>
          </rPr>
          <t xml:space="preserve">
Packaging storage shall keep packaging dry, clean and free from dirt or residue so it remains fit for the purpose. Care shall be taken to prevent packaging from becoming a harborage for rodents and other vermin. Packaging shall be stored separately from hazardous chemicals, toxic substances and other sources of contamination.</t>
        </r>
      </text>
    </comment>
    <comment ref="B64" authorId="0" shapeId="0" xr:uid="{F3A1F3BF-32B0-4C8C-BB62-5B704F65CE75}">
      <text>
        <r>
          <rPr>
            <b/>
            <sz val="9"/>
            <color indexed="81"/>
            <rFont val="Tahoma"/>
            <family val="2"/>
          </rPr>
          <t xml:space="preserve">Procedure:
</t>
        </r>
        <r>
          <rPr>
            <sz val="9"/>
            <color indexed="81"/>
            <rFont val="Tahoma"/>
            <family val="2"/>
          </rPr>
          <t>If produce is packed in field, operation has considered and developed written policies regarding placement of packaging materials directly on the soil, or whether a physical buffer (e.g., buffer bin or slip sheet) is required. Policy shall be consistent with current industry standards or prevailing regulation.</t>
        </r>
      </text>
    </comment>
    <comment ref="B65" authorId="0" shapeId="0" xr:uid="{155CC33E-FB2B-4460-8539-F6CAA593CAF3}">
      <text>
        <r>
          <rPr>
            <b/>
            <sz val="9"/>
            <color indexed="81"/>
            <rFont val="Tahoma"/>
            <family val="2"/>
          </rPr>
          <t xml:space="preserve">Procedure:
</t>
        </r>
        <r>
          <rPr>
            <sz val="9"/>
            <color indexed="81"/>
            <rFont val="Tahoma"/>
            <family val="2"/>
          </rPr>
          <t>Operation follows product release written procedure to inspect harvested and/or staged product for visible contamination prior to leaving the field. Release records must be kept.</t>
        </r>
      </text>
    </comment>
    <comment ref="B67" authorId="0" shapeId="0" xr:uid="{1F98DEB0-11E3-4A80-AD7E-013BAC2F042C}">
      <text>
        <r>
          <rPr>
            <b/>
            <sz val="9"/>
            <color indexed="81"/>
            <rFont val="Tahoma"/>
            <family val="2"/>
          </rPr>
          <t xml:space="preserve">Procedure:
</t>
        </r>
        <r>
          <rPr>
            <sz val="9"/>
            <color indexed="81"/>
            <rFont val="Tahoma"/>
            <family val="2"/>
          </rPr>
          <t>Operation has a policy, in compliance with current industry practices or regulatory requirements for that commodity, regarding handling, walking, stepping, or lying on harvested produce, food contact surfaces or packaging materials, or coming in contact with produce that has not been handled in compliance with these standards, or that may otherwise result in contamination.</t>
        </r>
      </text>
    </comment>
    <comment ref="B68" authorId="0" shapeId="0" xr:uid="{916C9250-568A-4BC6-8234-580A7DA38709}">
      <text>
        <r>
          <rPr>
            <b/>
            <sz val="9"/>
            <color indexed="81"/>
            <rFont val="Tahoma"/>
            <family val="2"/>
          </rPr>
          <t xml:space="preserve">Procedure:
</t>
        </r>
        <r>
          <rPr>
            <sz val="9"/>
            <color indexed="81"/>
            <rFont val="Tahoma"/>
            <family val="2"/>
          </rPr>
          <t>Areas of collection/storage/distribution points shall be identifiable on farm during harvesting. There shall be visual evidence that these areas are kept clean. Where there is temporary storage on farm, rodent and other animal control measures shall be present.</t>
        </r>
      </text>
    </comment>
    <comment ref="B69" authorId="0" shapeId="0" xr:uid="{85D49890-C9B0-4FFA-8064-A8F86CA24676}">
      <text>
        <r>
          <rPr>
            <b/>
            <sz val="9"/>
            <color indexed="81"/>
            <rFont val="Tahoma"/>
            <family val="2"/>
          </rPr>
          <t xml:space="preserve">Procedure:
</t>
        </r>
        <r>
          <rPr>
            <sz val="9"/>
            <color indexed="81"/>
            <rFont val="Tahoma"/>
            <family val="2"/>
          </rPr>
          <t>Operation has written procedures for cleaning and, if practicable, sanitizing of pallets, produce bins, totes and materials that come in contact with the produce during handling or storage so as not to be a source of contamination. Procedures require that cleaning and sanitizing be documented.</t>
        </r>
      </text>
    </comment>
    <comment ref="B71" authorId="0" shapeId="0" xr:uid="{81636B67-AE65-4E27-A21B-CF192DBB28D4}">
      <text>
        <r>
          <rPr>
            <b/>
            <sz val="9"/>
            <color indexed="81"/>
            <rFont val="Tahoma"/>
            <family val="2"/>
          </rPr>
          <t xml:space="preserve">Procedure:
</t>
        </r>
        <r>
          <rPr>
            <sz val="9"/>
            <color indexed="81"/>
            <rFont val="Tahoma"/>
            <family val="2"/>
          </rPr>
          <t xml:space="preserve">
Shipping units shall be clean, functional and free of objectionable odors before loading, in compliance with current industry practices or regulatory requirements for that commodity. Refrigeration units, if used, must be in working order.</t>
        </r>
      </text>
    </comment>
    <comment ref="B72" authorId="0" shapeId="0" xr:uid="{D60BC22C-18A6-424E-A36E-C3C9A56B0376}">
      <text>
        <r>
          <rPr>
            <b/>
            <sz val="9"/>
            <color indexed="81"/>
            <rFont val="Tahoma"/>
            <family val="2"/>
          </rPr>
          <t xml:space="preserve">Procedure:
</t>
        </r>
        <r>
          <rPr>
            <sz val="9"/>
            <color indexed="81"/>
            <rFont val="Tahoma"/>
            <family val="2"/>
          </rPr>
          <t>Employees and workers responsible for the loading and unloading of produce shall take steps to minimize the potential of physical damage to produce, which can introduce and/or promote the growth of pathogens. Loading/unloading equipment shall be clean and well maintained and of suitable type to avoid contamination of the produce.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Field, Aneesa - AMS</author>
  </authors>
  <commentList>
    <comment ref="B6" authorId="0" shapeId="0" xr:uid="{6D287DB7-A37E-4D1C-B589-EA18CBA37247}">
      <text>
        <r>
          <rPr>
            <b/>
            <sz val="9"/>
            <color indexed="81"/>
            <rFont val="Tahoma"/>
            <family val="2"/>
          </rPr>
          <t xml:space="preserve">Procedure:
</t>
        </r>
        <r>
          <rPr>
            <sz val="9"/>
            <color indexed="81"/>
            <rFont val="Tahoma"/>
            <family val="2"/>
          </rPr>
          <t>The operation requires all raw product suppliers to provide evidence of food safety/Good Agricultural Practices (GAP) programs. Such evidence must include sufficient documentation to demonstrate that the supplier complies with the requirements in this standard.</t>
        </r>
      </text>
    </comment>
    <comment ref="B8" authorId="0" shapeId="0" xr:uid="{1457290A-382A-4D4A-8F2C-BE2D5DEE565F}">
      <text>
        <r>
          <rPr>
            <b/>
            <sz val="9"/>
            <color indexed="81"/>
            <rFont val="Tahoma"/>
            <family val="2"/>
          </rPr>
          <t xml:space="preserve">Procedure:
</t>
        </r>
        <r>
          <rPr>
            <sz val="9"/>
            <color indexed="81"/>
            <rFont val="Tahoma"/>
            <family val="2"/>
          </rPr>
          <t>Records shall be available to demonstrate that the packinghouse has been evaluated with regards to potential food safety risks associated with the packinghouse and the activities taking place within. Workers shall be trained on what the food safety risks are and how to manage them.</t>
        </r>
      </text>
    </comment>
    <comment ref="I8" authorId="0" shapeId="0" xr:uid="{10B4B4D4-151A-4E0F-9133-86D8C2512C26}">
      <text>
        <r>
          <rPr>
            <b/>
            <sz val="9"/>
            <color indexed="81"/>
            <rFont val="Tahoma"/>
            <family val="2"/>
          </rPr>
          <t xml:space="preserve">Required Comment:
</t>
        </r>
        <r>
          <rPr>
            <sz val="9"/>
            <color indexed="81"/>
            <rFont val="Tahoma"/>
            <family val="2"/>
          </rPr>
          <t>Include the date and the role/title of the person who conducted the most recent packinghouse risk assessment.</t>
        </r>
      </text>
    </comment>
    <comment ref="B9" authorId="0" shapeId="0" xr:uid="{F2658799-B9DF-40E9-8E24-73C5E87AB8F0}">
      <text>
        <r>
          <rPr>
            <b/>
            <sz val="9"/>
            <color indexed="81"/>
            <rFont val="Tahoma"/>
            <family val="2"/>
          </rPr>
          <t xml:space="preserve">Procedure:
</t>
        </r>
        <r>
          <rPr>
            <sz val="9"/>
            <color indexed="81"/>
            <rFont val="Tahoma"/>
            <family val="2"/>
          </rPr>
          <t>The operation has established an environmental monitoring program based on the packinghouse risk assessment. The program shall address microbiological risks and include procedures for sampling, testing and frequency. Acceptable results shall be clearly defined and include procedures for when unacceptable results have occurred. Records of environmental monitoring sampling, testing and any corrective actions shall be kept.</t>
        </r>
      </text>
    </comment>
    <comment ref="B10" authorId="0" shapeId="0" xr:uid="{0D2D785D-9252-4E14-94FD-C831A81B85DD}">
      <text>
        <r>
          <rPr>
            <b/>
            <sz val="9"/>
            <color indexed="81"/>
            <rFont val="Tahoma"/>
            <family val="2"/>
          </rPr>
          <t>Procedure:</t>
        </r>
        <r>
          <rPr>
            <sz val="9"/>
            <color indexed="81"/>
            <rFont val="Tahoma"/>
            <family val="2"/>
          </rPr>
          <t xml:space="preserve">
Product flow is designed to minimize risk of cross-contamination. Building and equipment structures and surfaces (floors, walls, ceilings, doors, frames, hatches, etc.) shall be constructed in a manner that facilitates cleaning and sanitation and does not serve as harborage for contaminants or pests. Drop ceilings shall enable cleaning and monitoring for pest activity. Chill and cold storage loading dock areas shall be sealed, drained, and graded, as appropriate for the operation. Fixtures, ducts, pipes and overhead structures shall be installed and maintained so that drips and condensation do not contaminate produce, raw materials, or food contact surfaces. Drip pans and drains shall be designed to assure condensate does not become a source of contamination. Water from refrigeration drip pans shall be drained and disposed of away from product and product contact surfaces. Floors are designed to minimize and/or facilitate the removal of standing water. Air intakes shall not be located near potential sources of contamination.</t>
        </r>
      </text>
    </comment>
    <comment ref="B11" authorId="0" shapeId="0" xr:uid="{9A99E764-333F-4179-BB47-8C847CAFFA59}">
      <text>
        <r>
          <rPr>
            <b/>
            <sz val="9"/>
            <color indexed="81"/>
            <rFont val="Tahoma"/>
            <family val="2"/>
          </rPr>
          <t xml:space="preserve">Procedure:
</t>
        </r>
        <r>
          <rPr>
            <sz val="9"/>
            <color indexed="81"/>
            <rFont val="Tahoma"/>
            <family val="2"/>
          </rPr>
          <t>Lighting in all areas shall be sufficient to enable cleaning, sanitation, repairs, etc.</t>
        </r>
      </text>
    </comment>
    <comment ref="B12" authorId="0" shapeId="0" xr:uid="{DC146057-DE24-4FB9-BDC6-0BC0D02BF7B1}">
      <text>
        <r>
          <rPr>
            <b/>
            <sz val="9"/>
            <color indexed="81"/>
            <rFont val="Tahoma"/>
            <family val="2"/>
          </rPr>
          <t xml:space="preserve">Procedure:
</t>
        </r>
        <r>
          <rPr>
            <sz val="9"/>
            <color indexed="81"/>
            <rFont val="Tahoma"/>
            <family val="2"/>
          </rPr>
          <t>Light bulbs, fixtures, windows, mirrors, skylights and other glass and brittle plastic in the building or in the product path entering or exiting the building shall be of the safety type or shall be otherwise protected to prevent breakage. If glass or brittle plastic must be used, there shall be a written glass and brittle plastic control policy, including a glass and brittle plastic register.</t>
        </r>
      </text>
    </comment>
    <comment ref="B13" authorId="0" shapeId="0" xr:uid="{04611A78-BFF8-4C38-909E-AA3828D6D6DE}">
      <text>
        <r>
          <rPr>
            <b/>
            <sz val="9"/>
            <color indexed="81"/>
            <rFont val="Tahoma"/>
            <family val="2"/>
          </rPr>
          <t xml:space="preserve">Procedure:
</t>
        </r>
        <r>
          <rPr>
            <sz val="9"/>
            <color indexed="81"/>
            <rFont val="Tahoma"/>
            <family val="2"/>
          </rPr>
          <t>Where workers walk over product contact surfaces, those walkways are solid surface or have catch trays installed, are protected by kick plates, product covers or other barriers.</t>
        </r>
      </text>
    </comment>
    <comment ref="B14" authorId="0" shapeId="0" xr:uid="{28990E8D-31D5-49DA-80B2-7E0DD89FD2D0}">
      <text>
        <r>
          <rPr>
            <b/>
            <sz val="9"/>
            <color indexed="81"/>
            <rFont val="Tahoma"/>
            <family val="2"/>
          </rPr>
          <t xml:space="preserve">Procedure:
</t>
        </r>
        <r>
          <rPr>
            <sz val="9"/>
            <color indexed="81"/>
            <rFont val="Tahoma"/>
            <family val="2"/>
          </rPr>
          <t>The Allergen Control Program lists the allergens in use or storage at the operation specific to country regulations. If applicable, procedures address identification and segregation of allergens during storage and handling as based on a risk assessment conducted by the operation.</t>
        </r>
      </text>
    </comment>
    <comment ref="B16" authorId="0" shapeId="0" xr:uid="{2BB358E9-2890-46F8-83FF-01041D8113A5}">
      <text>
        <r>
          <rPr>
            <b/>
            <sz val="9"/>
            <color indexed="81"/>
            <rFont val="Tahoma"/>
            <family val="2"/>
          </rPr>
          <t xml:space="preserve">Procedure:
</t>
        </r>
        <r>
          <rPr>
            <sz val="9"/>
            <color indexed="81"/>
            <rFont val="Tahoma"/>
            <family val="2"/>
          </rPr>
          <t>Operation has a written pest control program, performed by a trained pest control operator (or licensed where required by prevailing regulation). The written program includes policies and procedures applicable to that operation, such as storage of outside equipment or other factors dealing with pest harborages, and maps of the location of pest traps outside and inside the operation. Operation maintains a pest control log that includes dates of inspection, inspection reports and steps taken to eliminate any problems. Applications of pesticides (e.g., insecticides, rodenticides) shall be performed in compliance with local, state, and federal pesticide regulations.</t>
        </r>
      </text>
    </comment>
    <comment ref="I16" authorId="0" shapeId="0" xr:uid="{AE552B4A-50C6-4FC7-B259-E8D7232431A0}">
      <text>
        <r>
          <rPr>
            <b/>
            <sz val="9"/>
            <color indexed="81"/>
            <rFont val="Tahoma"/>
            <family val="2"/>
          </rPr>
          <t xml:space="preserve">Required Comment:
</t>
        </r>
        <r>
          <rPr>
            <sz val="9"/>
            <color indexed="81"/>
            <rFont val="Tahoma"/>
            <family val="2"/>
          </rPr>
          <t>Include who manages the pest/animal control program.</t>
        </r>
      </text>
    </comment>
    <comment ref="B17" authorId="0" shapeId="0" xr:uid="{F6F49B44-41AB-4ACA-9DDF-023FA51B6968}">
      <text>
        <r>
          <rPr>
            <b/>
            <sz val="9"/>
            <color indexed="81"/>
            <rFont val="Tahoma"/>
            <family val="2"/>
          </rPr>
          <t xml:space="preserve">Procedure:
</t>
        </r>
        <r>
          <rPr>
            <sz val="9"/>
            <color indexed="81"/>
            <rFont val="Tahoma"/>
            <family val="2"/>
          </rPr>
          <t>Domesticated animals are prohibited from pack house, cooling, and storage facilities unless procedures are in place for their safe presence. Procedures are in place to exclude wild and feral animals to the degree practical and to monitor for and mitigate contamination from animal excreta.</t>
        </r>
      </text>
    </comment>
    <comment ref="B18" authorId="0" shapeId="0" xr:uid="{F8D3622C-1282-4F64-897C-D0D5BE7BCABE}">
      <text>
        <r>
          <rPr>
            <b/>
            <sz val="9"/>
            <color indexed="81"/>
            <rFont val="Tahoma"/>
            <family val="2"/>
          </rPr>
          <t xml:space="preserve">Procedure:
</t>
        </r>
        <r>
          <rPr>
            <sz val="9"/>
            <color indexed="81"/>
            <rFont val="Tahoma"/>
            <family val="2"/>
          </rPr>
          <t>Only non-toxic traps and pest control devices are used inside the packing house or storage building.</t>
        </r>
      </text>
    </comment>
    <comment ref="B20" authorId="0" shapeId="0" xr:uid="{EFD3A74B-68BC-4763-94D9-C59EED7E440E}">
      <text>
        <r>
          <rPr>
            <b/>
            <sz val="9"/>
            <color indexed="81"/>
            <rFont val="Tahoma"/>
            <family val="2"/>
          </rPr>
          <t xml:space="preserve">Procedure:
</t>
        </r>
        <r>
          <rPr>
            <sz val="9"/>
            <color indexed="81"/>
            <rFont val="Tahoma"/>
            <family val="2"/>
          </rPr>
          <t>The operation shall develop, implement, and schedule repair, cleaning, sanitizing, storage and handling procedures of all food contact surfaces to reduce and control the potential for contamination. These procedures shall be documented. Product contact tools, utensils and equipment shall be made of materials that can be cleaned and sanitized. Seams between food contact surfaces are smooth, cleanable, and well maintained to prevent bacterial harborage.</t>
        </r>
      </text>
    </comment>
    <comment ref="B21" authorId="0" shapeId="0" xr:uid="{AEEA4ADC-6C68-4FEA-91D9-C632D38F9197}">
      <text>
        <r>
          <rPr>
            <b/>
            <sz val="9"/>
            <color indexed="81"/>
            <rFont val="Tahoma"/>
            <family val="2"/>
          </rPr>
          <t xml:space="preserve">Procedure:
</t>
        </r>
        <r>
          <rPr>
            <sz val="9"/>
            <color indexed="81"/>
            <rFont val="Tahoma"/>
            <family val="2"/>
          </rPr>
          <t>Cooling, packing and other food contact equipment is installed away from walls and otherwise positioned so as not to inhibit access for proper cleaning.</t>
        </r>
      </text>
    </comment>
    <comment ref="B22" authorId="0" shapeId="0" xr:uid="{ACD7D1F1-1E71-4DE1-98DD-18030E3BAD23}">
      <text>
        <r>
          <rPr>
            <b/>
            <sz val="9"/>
            <color indexed="81"/>
            <rFont val="Tahoma"/>
            <family val="2"/>
          </rPr>
          <t xml:space="preserve">Procedure:
</t>
        </r>
        <r>
          <rPr>
            <sz val="9"/>
            <color indexed="81"/>
            <rFont val="Tahoma"/>
            <family val="2"/>
          </rPr>
          <t>Only food-grade lubricants are used on food processing and packaging equipment, or on any other equipment where incidental food contact may occur, unless the equipment manufacturer specifies only a non-food grade lubricant. Lubricant leaks are fixed or catch pans are installed to prevent product contamination.</t>
        </r>
      </text>
    </comment>
    <comment ref="B23" authorId="0" shapeId="0" xr:uid="{B2CE39D3-BA7D-46AF-B0D3-9A96F6A12645}">
      <text>
        <r>
          <rPr>
            <b/>
            <sz val="9"/>
            <color indexed="81"/>
            <rFont val="Tahoma"/>
            <family val="2"/>
          </rPr>
          <t xml:space="preserve">Procedure:
</t>
        </r>
        <r>
          <rPr>
            <sz val="9"/>
            <color indexed="81"/>
            <rFont val="Tahoma"/>
            <family val="2"/>
          </rPr>
          <t>If an in-line system is used, an independent measurement shall be used to verify compliance. Test methods, electronic devices, or test strips (within valid expiration date) used to monitor parameters shall be appropriate to their use, sufficiently sensitive to their intended purpose, and available in adequate numbers for their designated use. Calibration of measuring and monitoring equipment (thermometers, pH meters, scales, chemical application equipment, or other monitoring devices) is performed using an established method or according to manufacturer’s instructions. Records shall be kept.</t>
        </r>
      </text>
    </comment>
    <comment ref="I23" authorId="0" shapeId="0" xr:uid="{7A6DDF31-6E97-4588-8E2D-E9BA5CE8BB80}">
      <text>
        <r>
          <rPr>
            <b/>
            <sz val="9"/>
            <color indexed="81"/>
            <rFont val="Tahoma"/>
            <family val="2"/>
          </rPr>
          <t xml:space="preserve">Required Comment:
</t>
        </r>
        <r>
          <rPr>
            <sz val="9"/>
            <color indexed="81"/>
            <rFont val="Tahoma"/>
            <family val="2"/>
          </rPr>
          <t>Include the instruments/equipment being calibrated, the method of calibration and the frequency of calibration.</t>
        </r>
      </text>
    </comment>
    <comment ref="B24" authorId="0" shapeId="0" xr:uid="{A03D29DF-E3BF-4DBC-AC3F-FB8AF1030F6D}">
      <text>
        <r>
          <rPr>
            <b/>
            <sz val="9"/>
            <color indexed="81"/>
            <rFont val="Tahoma"/>
            <family val="2"/>
          </rPr>
          <t xml:space="preserve">Procedure:
</t>
        </r>
        <r>
          <rPr>
            <sz val="9"/>
            <color indexed="81"/>
            <rFont val="Tahoma"/>
            <family val="2"/>
          </rPr>
          <t>Calibration of measuring and monitoring equipment (thermometers, pH meters, scales, chemical application or monitoring devices) is performed using a recognized standard or method.</t>
        </r>
      </text>
    </comment>
    <comment ref="I24" authorId="0" shapeId="0" xr:uid="{6A838970-FE64-4934-8368-FEC96A1C7C79}">
      <text>
        <r>
          <rPr>
            <b/>
            <sz val="9"/>
            <color indexed="81"/>
            <rFont val="Tahoma"/>
            <family val="2"/>
          </rPr>
          <t xml:space="preserve">Required Comment:
</t>
        </r>
        <r>
          <rPr>
            <sz val="9"/>
            <color indexed="81"/>
            <rFont val="Tahoma"/>
            <family val="2"/>
          </rPr>
          <t>Include the recognized standards used for calibration.</t>
        </r>
      </text>
    </comment>
    <comment ref="B25" authorId="0" shapeId="0" xr:uid="{EB99D439-430C-4867-9AB5-382979FF4C14}">
      <text>
        <r>
          <rPr>
            <b/>
            <sz val="9"/>
            <color indexed="81"/>
            <rFont val="Tahoma"/>
            <family val="2"/>
          </rPr>
          <t xml:space="preserve">Procedure"
</t>
        </r>
        <r>
          <rPr>
            <sz val="9"/>
            <color indexed="81"/>
            <rFont val="Tahoma"/>
            <family val="2"/>
          </rPr>
          <t>If included in the food safety plan, foreign material control devices shall be included as part of a preventive maintenance schedule or other program and maintained to ensure effective operation. Calibration checks shall be performed according to written procedure or manufacturer’s recommendations and conform to current industry standard or prevailing regulation.</t>
        </r>
      </text>
    </comment>
    <comment ref="B26" authorId="0" shapeId="0" xr:uid="{ED66AB80-5255-4363-835C-48DDB058D63A}">
      <text>
        <r>
          <rPr>
            <b/>
            <sz val="9"/>
            <color indexed="81"/>
            <rFont val="Tahoma"/>
            <family val="2"/>
          </rPr>
          <t xml:space="preserve">Procedure:
</t>
        </r>
        <r>
          <rPr>
            <sz val="9"/>
            <color indexed="81"/>
            <rFont val="Tahoma"/>
            <family val="2"/>
          </rPr>
          <t>These systems should be frequently checked to ensure that they are working correctly (recorded). Foreign material issues should be documented and corrective actions implemented as written in the food safety program.</t>
        </r>
      </text>
    </comment>
    <comment ref="I26" authorId="0" shapeId="0" xr:uid="{CF904E22-26EB-4966-9438-C646DF9EE06D}">
      <text>
        <r>
          <rPr>
            <b/>
            <sz val="9"/>
            <color indexed="81"/>
            <rFont val="Tahoma"/>
            <family val="2"/>
          </rPr>
          <t xml:space="preserve">Required Comment:
</t>
        </r>
        <r>
          <rPr>
            <sz val="9"/>
            <color indexed="81"/>
            <rFont val="Tahoma"/>
            <family val="2"/>
          </rPr>
          <t>If metal detection equipment is used, include the frequency the equipment is being checked.</t>
        </r>
      </text>
    </comment>
    <comment ref="B28" authorId="0" shapeId="0" xr:uid="{BE4B481C-1DCB-46C5-8EC5-ED128C7B52AE}">
      <text>
        <r>
          <rPr>
            <b/>
            <sz val="9"/>
            <color indexed="81"/>
            <rFont val="Tahoma"/>
            <family val="2"/>
          </rPr>
          <t xml:space="preserve">Procedure:
</t>
        </r>
        <r>
          <rPr>
            <sz val="9"/>
            <color indexed="81"/>
            <rFont val="Tahoma"/>
            <family val="2"/>
          </rPr>
          <t>There is a written preventative maintenance schedule for all food and non-food contact surfaces including equipment, floors, drains, walls, ceilings and other surfaces that may pose a source of product contamination. Roof leaks shall be promptly identified, controlled and repaired. Operation has procedures for maintenance of cooling equipment. Drip pans and drains shall be maintained to assure condensate does not become a source of contamination. Floors are maintained to minimize and/or facilitate the removal of standing water.</t>
        </r>
      </text>
    </comment>
    <comment ref="B29" authorId="0" shapeId="0" xr:uid="{B6B18B48-0533-4AAF-92EE-AFA8C3465ECF}">
      <text>
        <r>
          <rPr>
            <b/>
            <sz val="9"/>
            <color indexed="81"/>
            <rFont val="Tahoma"/>
            <family val="2"/>
          </rPr>
          <t xml:space="preserve">Procedure:
</t>
        </r>
        <r>
          <rPr>
            <sz val="9"/>
            <color indexed="81"/>
            <rFont val="Tahoma"/>
            <family val="2"/>
          </rPr>
          <t>Routine housekeeping practices must be implemented. These could include sweeping, mopping, emptying trash and cull piles, cleaning up spills, and
keeping storage areas neat and tidy.</t>
        </r>
      </text>
    </comment>
    <comment ref="B30" authorId="0" shapeId="0" xr:uid="{A26C1F61-0437-4DC3-8E6E-3E262D7400FF}">
      <text>
        <r>
          <rPr>
            <b/>
            <sz val="9"/>
            <color indexed="81"/>
            <rFont val="Tahoma"/>
            <family val="2"/>
          </rPr>
          <t xml:space="preserve">Procedure:
</t>
        </r>
        <r>
          <rPr>
            <sz val="9"/>
            <color indexed="81"/>
            <rFont val="Tahoma"/>
            <family val="2"/>
          </rPr>
          <t>There is a written cleaning schedule for all food and non-food contact surfaces including equipment, floors, drains, walls, ceilings, and other surfaces which may pose a source of product contamination. Established SOPs shall include instructions, person(s) responsible, specific frequency, and cleaning products and concentration. Sanitation tools must be appropriate for their designated purpose.</t>
        </r>
      </text>
    </comment>
    <comment ref="B31" authorId="0" shapeId="0" xr:uid="{34994652-F5D0-4C95-B23C-60BB33565F44}">
      <text>
        <r>
          <rPr>
            <b/>
            <sz val="9"/>
            <color indexed="81"/>
            <rFont val="Tahoma"/>
            <family val="2"/>
          </rPr>
          <t xml:space="preserve">Procedure:
</t>
        </r>
        <r>
          <rPr>
            <sz val="9"/>
            <color indexed="81"/>
            <rFont val="Tahoma"/>
            <family val="2"/>
          </rPr>
          <t>Operation has procedures to ensure temporary repairs are compliant with all food safety requirements, and do not create potential sources of chemical, microbiological or physical contamination. Permanent repairs are implemented as soon as practical. Operation establishes timelines and responsibilities for completion. Cleaning and sanitation protocols are reviewed and updated respective to temporary repairs. Equipment is cleaned and sanitized after repair prior to being used.</t>
        </r>
      </text>
    </comment>
    <comment ref="B32" authorId="0" shapeId="0" xr:uid="{4AD361D9-0E6C-48C1-8987-D87E8FE1619B}">
      <text>
        <r>
          <rPr>
            <b/>
            <sz val="9"/>
            <color indexed="81"/>
            <rFont val="Tahoma"/>
            <family val="2"/>
          </rPr>
          <t xml:space="preserve">Procedure:
</t>
        </r>
        <r>
          <rPr>
            <sz val="9"/>
            <color indexed="81"/>
            <rFont val="Tahoma"/>
            <family val="2"/>
          </rPr>
          <t>Equipment, utensils, and tools used for cleaning or sanitizing, including food contact and non-food contact surfaces, are maintained in a manner sufficient to avoid becoming a source of produce contamination and are stored away from product handling areas.</t>
        </r>
      </text>
    </comment>
    <comment ref="B33" authorId="0" shapeId="0" xr:uid="{299F03A6-0108-4529-975B-8ABB3ACEC65B}">
      <text>
        <r>
          <rPr>
            <b/>
            <sz val="9"/>
            <color indexed="81"/>
            <rFont val="Tahoma"/>
            <family val="2"/>
          </rPr>
          <t xml:space="preserve">Procedure:
</t>
        </r>
        <r>
          <rPr>
            <sz val="9"/>
            <color indexed="81"/>
            <rFont val="Tahoma"/>
            <family val="2"/>
          </rPr>
          <t>Prior to use, the lines used for washing, grading, sorting, or packing shall be cleaned and sanitized as appropriate per risk assessment or prevailing regulations. Records must include the date and method of cleaning and sanitizing equipment. When in use, the lines shall be maintained so as not to be a source of contamination with pathogens.</t>
        </r>
      </text>
    </comment>
    <comment ref="B34" authorId="0" shapeId="0" xr:uid="{C20FD69B-85C4-4D6D-A390-AB0BE3D4002A}">
      <text>
        <r>
          <rPr>
            <b/>
            <sz val="9"/>
            <color indexed="81"/>
            <rFont val="Tahoma"/>
            <family val="2"/>
          </rPr>
          <t xml:space="preserve">Procedure:
</t>
        </r>
        <r>
          <rPr>
            <sz val="9"/>
            <color indexed="81"/>
            <rFont val="Tahoma"/>
            <family val="2"/>
          </rPr>
          <t>The operation’s cleaning and sanitation procedures must demonstrate frequency, approved cleaning and sanitizing agents, and methods of cleaning and sanitizing chemical use are appropriate and effective.</t>
        </r>
      </text>
    </comment>
    <comment ref="B35" authorId="0" shapeId="0" xr:uid="{8166F3DD-3D85-4F35-8D4E-05A35B196EEA}">
      <text>
        <r>
          <rPr>
            <b/>
            <sz val="9"/>
            <color indexed="81"/>
            <rFont val="Tahoma"/>
            <family val="2"/>
          </rPr>
          <t xml:space="preserve">Procedure:
</t>
        </r>
        <r>
          <rPr>
            <sz val="9"/>
            <color indexed="81"/>
            <rFont val="Tahoma"/>
            <family val="2"/>
          </rPr>
          <t>Pallet jacks, carts, trolleys, and forklifts shall be maintained to prevent contamination of products being transported and are listed on the Preventive Maintenance and/or Master Cleaning Schedules.</t>
        </r>
      </text>
    </comment>
    <comment ref="B36" authorId="0" shapeId="0" xr:uid="{271ACCE9-DC0D-4A51-802E-978085AC51F1}">
      <text>
        <r>
          <rPr>
            <b/>
            <sz val="9"/>
            <color indexed="81"/>
            <rFont val="Tahoma"/>
            <family val="2"/>
          </rPr>
          <t xml:space="preserve">Procedure:
</t>
        </r>
        <r>
          <rPr>
            <sz val="9"/>
            <color indexed="81"/>
            <rFont val="Tahoma"/>
            <family val="2"/>
          </rPr>
          <t>Trash, leaves, trim, culls, wastewater and other waste materials are removed from the produce handling areas at a frequency sufficient to avoid becoming a source of produce contamination.</t>
        </r>
      </text>
    </comment>
    <comment ref="B37" authorId="0" shapeId="0" xr:uid="{666B7A44-1131-498C-9985-29359F409976}">
      <text>
        <r>
          <rPr>
            <b/>
            <sz val="9"/>
            <color indexed="81"/>
            <rFont val="Tahoma"/>
            <family val="2"/>
          </rPr>
          <t xml:space="preserve">Procedure:
</t>
        </r>
        <r>
          <rPr>
            <sz val="9"/>
            <color indexed="81"/>
            <rFont val="Tahoma"/>
            <family val="2"/>
          </rPr>
          <t>Waste containers and compactors are located away from produce handling areas, are closed or have lids (except for waste collection/cull trailers in active use), are emptied on a scheduled basis or as needed, and weeds and other pest harborage are minimized around the containers.</t>
        </r>
      </text>
    </comment>
    <comment ref="B38" authorId="0" shapeId="0" xr:uid="{607538B3-422E-4AFC-AFDB-822D95A4D724}">
      <text>
        <r>
          <rPr>
            <b/>
            <sz val="9"/>
            <color indexed="81"/>
            <rFont val="Tahoma"/>
            <family val="2"/>
          </rPr>
          <t xml:space="preserve">Procedure:
</t>
        </r>
        <r>
          <rPr>
            <sz val="9"/>
            <color indexed="81"/>
            <rFont val="Tahoma"/>
            <family val="2"/>
          </rPr>
          <t>Operation has procedures to maintain the grounds surrounding the building in a manner to minimize sources of contamination, such as litter, vegetation, waste culls, debris, and standing water that may be pest attractants or harborages. Equipment and materials stored outside are stored away from the building perimeter. Outside storage areas are included in pest control program. Vegetation that does not serve as an attractant or harborage is permitted.</t>
        </r>
      </text>
    </comment>
    <comment ref="B39" authorId="0" shapeId="0" xr:uid="{08C84183-E1E2-41E1-9F56-34E6CF2CF4FC}">
      <text>
        <r>
          <rPr>
            <b/>
            <sz val="9"/>
            <color indexed="81"/>
            <rFont val="Tahoma"/>
            <family val="2"/>
          </rPr>
          <t xml:space="preserve">Procedure"
</t>
        </r>
        <r>
          <rPr>
            <sz val="9"/>
            <color indexed="81"/>
            <rFont val="Tahoma"/>
            <family val="2"/>
          </rPr>
          <t xml:space="preserve">After a significant event (such as flooding or an earthquake) that could negatively impact a sewage or septic system, operation takes appropriate steps to ensure that sewage and septic systems continue to operate in a manner that does not contaminate produce, food contact surfaces, areas used for produce handling, water sources and/or distribution systems used for growing.
</t>
        </r>
      </text>
    </comment>
    <comment ref="B40" authorId="0" shapeId="0" xr:uid="{03A8EBF7-1941-4956-B795-4B4A8CBC4062}">
      <text>
        <r>
          <rPr>
            <b/>
            <sz val="9"/>
            <color indexed="81"/>
            <rFont val="Tahoma"/>
            <family val="2"/>
          </rPr>
          <t xml:space="preserve">Procedure:
</t>
        </r>
        <r>
          <rPr>
            <sz val="9"/>
            <color indexed="81"/>
            <rFont val="Tahoma"/>
            <family val="2"/>
          </rPr>
          <t>The human waste and gray water sewage system has sufficient capacity to handle the operation’s peak flows and not cause direct or indirect product contamination. Cross-connections with product contact water systems are prohibited. Floor drains are adequate, functional, free of obstruction, and are properly maintained and cleaned to prevent them from becoming sources of contamination.</t>
        </r>
      </text>
    </comment>
    <comment ref="B42" authorId="0" shapeId="0" xr:uid="{CEAB1BAE-290B-47B6-9BBB-FD6057000B9B}">
      <text>
        <r>
          <rPr>
            <b/>
            <sz val="9"/>
            <color indexed="81"/>
            <rFont val="Tahoma"/>
            <family val="2"/>
          </rPr>
          <t xml:space="preserve">Procedure:
</t>
        </r>
        <r>
          <rPr>
            <sz val="9"/>
            <color indexed="81"/>
            <rFont val="Tahoma"/>
            <family val="2"/>
          </rPr>
          <t xml:space="preserve">
Postharvest water sources and the operations they serve shall be documented and current. The description shall include one or more of the following: maps, photographs, drawings (hand drawings are acceptable) or other means to communicate the location of water source(s), permanent fixtures and the flow of the water system (including holding systems, reservoirs or any water captured for re-use). Permanent fixtures include wells, gates, reservoirs, valves, returns, backflow prevention and other above ground features that make up a complete water distribution system shall be documented in such a manner as to enable location in the operation.</t>
        </r>
      </text>
    </comment>
    <comment ref="B43" authorId="0" shapeId="0" xr:uid="{F9503BBB-51B2-4E25-98CE-5AF6FED4E9A3}">
      <text>
        <r>
          <rPr>
            <b/>
            <sz val="9"/>
            <color indexed="81"/>
            <rFont val="Tahoma"/>
            <family val="2"/>
          </rPr>
          <t xml:space="preserve">Procedure:
</t>
        </r>
        <r>
          <rPr>
            <sz val="9"/>
            <color indexed="81"/>
            <rFont val="Tahoma"/>
            <family val="2"/>
          </rPr>
          <t>The water delivery system shall be maintained so as not to serve as a source of contamination of produce, water supplies or equipment with pathogens, or to create an unsanitary condition. Water installations and equipment are constructed and maintained to prevent back siphonage, backflow and cross connections between product contact water and wastewater. Routine checks verify that back siphonage and backflow prevention units are functioning properly (annual or as needed to maintain continuous protection). Results are documented.</t>
        </r>
      </text>
    </comment>
    <comment ref="I43" authorId="0" shapeId="0" xr:uid="{D36F3580-20CF-4C3F-BADD-3025915A93C9}">
      <text>
        <r>
          <rPr>
            <b/>
            <sz val="9"/>
            <color indexed="81"/>
            <rFont val="Tahoma"/>
            <family val="2"/>
          </rPr>
          <t xml:space="preserve">Required Comment:
</t>
        </r>
        <r>
          <rPr>
            <sz val="9"/>
            <color indexed="81"/>
            <rFont val="Tahoma"/>
            <family val="2"/>
          </rPr>
          <t>Include frequency of water delivery system assessment.</t>
        </r>
      </text>
    </comment>
    <comment ref="I44" authorId="0" shapeId="0" xr:uid="{E05B4F30-5117-486E-A9ED-1AE86F37447F}">
      <text>
        <r>
          <rPr>
            <b/>
            <sz val="9"/>
            <color indexed="81"/>
            <rFont val="Tahoma"/>
            <family val="2"/>
          </rPr>
          <t xml:space="preserve">Required Comment:
</t>
        </r>
        <r>
          <rPr>
            <sz val="9"/>
            <color indexed="81"/>
            <rFont val="Tahoma"/>
            <family val="2"/>
          </rPr>
          <t>Include the water source for post-harvest operation and the water’s test results.</t>
        </r>
      </text>
    </comment>
    <comment ref="B45" authorId="0" shapeId="0" xr:uid="{8F879CAD-C13B-4CB1-B646-B4DE349C4B52}">
      <text>
        <r>
          <rPr>
            <b/>
            <sz val="9"/>
            <color indexed="81"/>
            <rFont val="Tahoma"/>
            <family val="2"/>
          </rPr>
          <t xml:space="preserve">Procedure:
</t>
        </r>
        <r>
          <rPr>
            <sz val="9"/>
            <color indexed="81"/>
            <rFont val="Tahoma"/>
            <family val="2"/>
          </rPr>
          <t>If produce is washed, a risk assessment of the washing process includes the commodity, type of wash system, type of sanitizer, and water quality.</t>
        </r>
      </text>
    </comment>
    <comment ref="I45" authorId="0" shapeId="0" xr:uid="{3796BC08-C8F0-41CF-95EF-A9DB9DD74DCB}">
      <text>
        <r>
          <rPr>
            <b/>
            <sz val="9"/>
            <color indexed="81"/>
            <rFont val="Tahoma"/>
            <family val="2"/>
          </rPr>
          <t xml:space="preserve">Required Comment:
</t>
        </r>
        <r>
          <rPr>
            <sz val="9"/>
            <color indexed="81"/>
            <rFont val="Tahoma"/>
            <family val="2"/>
          </rPr>
          <t>Include a description of the washing process identifying the type of wash system and type of sanitizer used for each product.</t>
        </r>
      </text>
    </comment>
    <comment ref="B46" authorId="0" shapeId="0" xr:uid="{339242A9-0BED-4D24-8045-5B3CFA1BB4C5}">
      <text>
        <r>
          <rPr>
            <b/>
            <sz val="9"/>
            <color indexed="81"/>
            <rFont val="Tahoma"/>
            <family val="2"/>
          </rPr>
          <t>Procedure:</t>
        </r>
        <r>
          <rPr>
            <sz val="9"/>
            <color indexed="81"/>
            <rFont val="Tahoma"/>
            <family val="2"/>
          </rPr>
          <t xml:space="preserve">
Re-used water shall be treated using an antimicrobial treatment sufficient to prevent cross-contamination, according to current industry standard or prevailing regulation.</t>
        </r>
      </text>
    </comment>
    <comment ref="I46" authorId="0" shapeId="0" xr:uid="{A75A0F55-19A6-4177-97B1-05144D8B6451}">
      <text>
        <r>
          <rPr>
            <b/>
            <sz val="9"/>
            <color indexed="81"/>
            <rFont val="Tahoma"/>
            <family val="2"/>
          </rPr>
          <t xml:space="preserve">Required Comment:
</t>
        </r>
        <r>
          <rPr>
            <sz val="9"/>
            <color indexed="81"/>
            <rFont val="Tahoma"/>
            <family val="2"/>
          </rPr>
          <t>Include the type of antimicrobial treatment used and the concentration/critical limits.</t>
        </r>
      </text>
    </comment>
    <comment ref="B47" authorId="0" shapeId="0" xr:uid="{510B4F5D-B961-4F79-811E-0727B015D0B8}">
      <text>
        <r>
          <rPr>
            <b/>
            <sz val="9"/>
            <color indexed="81"/>
            <rFont val="Tahoma"/>
            <family val="2"/>
          </rPr>
          <t xml:space="preserve">Procedure:
</t>
        </r>
        <r>
          <rPr>
            <sz val="9"/>
            <color indexed="81"/>
            <rFont val="Tahoma"/>
            <family val="2"/>
          </rPr>
          <t>Treatment is delivered in a manner to ensure that the treated water is consistently safe and of adequate sanitary quality for its intended use and/or consistently meets the relevant microbial quality criteria indicated by current industry standard or prevailing regulation. Treatment is monitored at a frequency to meet treatment objectives. Records shall be kept.</t>
        </r>
      </text>
    </comment>
    <comment ref="I48" authorId="0" shapeId="0" xr:uid="{EAE23CAF-F922-4D78-9107-B14331CC022A}">
      <text>
        <r>
          <rPr>
            <b/>
            <sz val="9"/>
            <color indexed="81"/>
            <rFont val="Tahoma"/>
            <family val="2"/>
          </rPr>
          <t xml:space="preserve">Required Comment:
</t>
        </r>
        <r>
          <rPr>
            <sz val="9"/>
            <color indexed="81"/>
            <rFont val="Tahoma"/>
            <family val="2"/>
          </rPr>
          <t>If the commodity is susceptible to microbial infiltration, include the required temperature differential.</t>
        </r>
      </text>
    </comment>
    <comment ref="B49" authorId="0" shapeId="0" xr:uid="{9E73B933-769C-4711-8235-608763A5CC0D}">
      <text>
        <r>
          <rPr>
            <b/>
            <sz val="9"/>
            <color indexed="81"/>
            <rFont val="Tahoma"/>
            <family val="2"/>
          </rPr>
          <t xml:space="preserve">Procedure: 
</t>
        </r>
        <r>
          <rPr>
            <sz val="9"/>
            <color indexed="81"/>
            <rFont val="Tahoma"/>
            <family val="2"/>
          </rPr>
          <t>Operation shall have procedures for changing water that is re-used, such as recirculated water, flumes, and dump tanks.</t>
        </r>
      </text>
    </comment>
    <comment ref="I49" authorId="0" shapeId="0" xr:uid="{03D31A24-EC67-4665-8798-ADB2701CE5A4}">
      <text>
        <r>
          <rPr>
            <b/>
            <sz val="9"/>
            <color indexed="81"/>
            <rFont val="Tahoma"/>
            <family val="2"/>
          </rPr>
          <t xml:space="preserve">Required Comment:
</t>
        </r>
        <r>
          <rPr>
            <sz val="9"/>
            <color indexed="81"/>
            <rFont val="Tahoma"/>
            <family val="2"/>
          </rPr>
          <t>Include the frequency of the re-used water change schedule for each commodity.</t>
        </r>
      </text>
    </comment>
    <comment ref="B50" authorId="0" shapeId="0" xr:uid="{F52638AB-8DE5-44B6-A210-6284B4C08D18}">
      <text>
        <r>
          <rPr>
            <b/>
            <sz val="9"/>
            <color indexed="81"/>
            <rFont val="Tahoma"/>
            <family val="2"/>
          </rPr>
          <t xml:space="preserve">Procedure:
</t>
        </r>
        <r>
          <rPr>
            <sz val="9"/>
            <color indexed="81"/>
            <rFont val="Tahoma"/>
            <family val="2"/>
          </rPr>
          <t xml:space="preserve">
Operation has procedures to determine how and when debris, damaged, and/or visibly contaminated produce shall be removed from wash areas/dump tanks.</t>
        </r>
      </text>
    </comment>
    <comment ref="B52" authorId="0" shapeId="0" xr:uid="{097B3BB9-C63E-44F1-AB42-2215A97209C3}">
      <text>
        <r>
          <rPr>
            <b/>
            <sz val="9"/>
            <color indexed="81"/>
            <rFont val="Tahoma"/>
            <family val="2"/>
          </rPr>
          <t xml:space="preserve">Procedure: 
</t>
        </r>
        <r>
          <rPr>
            <sz val="9"/>
            <color indexed="81"/>
            <rFont val="Tahoma"/>
            <family val="2"/>
          </rPr>
          <t>The methods and responsibility for developing and approving detailed specifications and labels for all packaging shall be documented. A register of packaging specifications and label approvals shall be maintained and kept current.</t>
        </r>
      </text>
    </comment>
    <comment ref="B53" authorId="0" shapeId="0" xr:uid="{DC072D53-0541-4282-B5F9-2BD6B2482586}">
      <text>
        <r>
          <rPr>
            <b/>
            <sz val="9"/>
            <color indexed="81"/>
            <rFont val="Tahoma"/>
            <family val="2"/>
          </rPr>
          <t xml:space="preserve">Procedure:
</t>
        </r>
        <r>
          <rPr>
            <sz val="9"/>
            <color indexed="81"/>
            <rFont val="Tahoma"/>
            <family val="2"/>
          </rPr>
          <t>All packaging materials are inspected for evidence of contamination upon arrival. Results are recorded.</t>
        </r>
      </text>
    </comment>
    <comment ref="B54" authorId="0" shapeId="0" xr:uid="{41ABFAC2-73E0-46AB-9AA9-E9260205DEB6}">
      <text>
        <r>
          <rPr>
            <b/>
            <sz val="9"/>
            <color indexed="81"/>
            <rFont val="Tahoma"/>
            <family val="2"/>
          </rPr>
          <t xml:space="preserve">Procedure:
</t>
        </r>
        <r>
          <rPr>
            <sz val="9"/>
            <color indexed="81"/>
            <rFont val="Tahoma"/>
            <family val="2"/>
          </rPr>
          <t xml:space="preserve">
Product contact containers, as appropriate to the specific operation (e.g., harvest bins, totes, crates, sacks, buckets, finished product clam shells, bags or packaging films), shall be stored, or handled (e.g., cleaned prior to post-storage use), in a manner so as not to serve as a source of contamination.</t>
        </r>
      </text>
    </comment>
    <comment ref="B55" authorId="0" shapeId="0" xr:uid="{41EAD3E2-0486-4211-86F9-D8DB31D1DDA8}">
      <text>
        <r>
          <rPr>
            <b/>
            <sz val="9"/>
            <color indexed="81"/>
            <rFont val="Tahoma"/>
            <family val="2"/>
          </rPr>
          <t xml:space="preserve">Procedure:
</t>
        </r>
        <r>
          <rPr>
            <sz val="9"/>
            <color indexed="81"/>
            <rFont val="Tahoma"/>
            <family val="2"/>
          </rPr>
          <t>Operation has written procedures for cleaning and, if practicable, sanitizing of pallets, produce bins, totes and materials that come in contact with the produce during handling or storage so as not to be a source of contamination. Procedures require that cleaning and sanitizing be documented.</t>
        </r>
      </text>
    </comment>
    <comment ref="B56" authorId="0" shapeId="0" xr:uid="{A53AD10F-24E7-4BD6-AA04-88095B68BA4D}">
      <text>
        <r>
          <rPr>
            <b/>
            <sz val="9"/>
            <color indexed="81"/>
            <rFont val="Tahoma"/>
            <family val="2"/>
          </rPr>
          <t xml:space="preserve">Procedure:
</t>
        </r>
        <r>
          <rPr>
            <sz val="9"/>
            <color indexed="81"/>
            <rFont val="Tahoma"/>
            <family val="2"/>
          </rPr>
          <t>Operation has considered and developed written policies regarding placement of product contact containers directly on the ground or floor, or whether a physical buffer (e.g., buffer bin or slip sheet) is required, or use of containers constructed to prevent contact of the produce or produce contact surfaces with the ground. Policy shall be consistent with industry standards.</t>
        </r>
      </text>
    </comment>
    <comment ref="B57" authorId="0" shapeId="0" xr:uid="{B51D8700-B6EC-4E49-9521-8513BECA27AA}">
      <text>
        <r>
          <rPr>
            <b/>
            <sz val="9"/>
            <color indexed="81"/>
            <rFont val="Tahoma"/>
            <family val="2"/>
          </rPr>
          <t>Procedure:</t>
        </r>
        <r>
          <rPr>
            <sz val="9"/>
            <color indexed="81"/>
            <rFont val="Tahoma"/>
            <family val="2"/>
          </rPr>
          <t xml:space="preserve">
Food contact totes, bins, packing and packaging materials, other harvest containers, and pallets shall be visually inspected, clean, intact and free of any foreign materials prior to use. Containers shall be sufficiently maintained so as not to become a source of contamination.</t>
        </r>
      </text>
    </comment>
    <comment ref="B58" authorId="0" shapeId="0" xr:uid="{E5D502DC-AAD1-4CCC-A348-77FBCD8F80D5}">
      <text>
        <r>
          <rPr>
            <b/>
            <sz val="9"/>
            <color indexed="81"/>
            <rFont val="Tahoma"/>
            <family val="2"/>
          </rPr>
          <t xml:space="preserve">Procedure:
</t>
        </r>
        <r>
          <rPr>
            <sz val="9"/>
            <color indexed="81"/>
            <rFont val="Tahoma"/>
            <family val="2"/>
          </rPr>
          <t>The types and construction of product contact containers and packing materials shall be appropriate to the commodity being handled and suited for their intended purpose. Produce shall only be stored in clean and sanitary containers.</t>
        </r>
      </text>
    </comment>
    <comment ref="B59" authorId="0" shapeId="0" xr:uid="{99ED04E9-0108-4D2E-A168-6F1E2EB92B09}">
      <text>
        <r>
          <rPr>
            <b/>
            <sz val="9"/>
            <color indexed="81"/>
            <rFont val="Tahoma"/>
            <family val="2"/>
          </rPr>
          <t xml:space="preserve">Procedure:
</t>
        </r>
        <r>
          <rPr>
            <sz val="9"/>
            <color indexed="81"/>
            <rFont val="Tahoma"/>
            <family val="2"/>
          </rPr>
          <t xml:space="preserve">
Food contact totes, bins and other product contact containers shall not be used for other purposes unless the operation has a policy or procedure that clearly designates approved non-product contact uses and how the containers are to be marked or labeled for that purpose. Food contact totes, bins and other packing containers and equipment that are no longer cleanable shall not be used for packing but can be used for other non-food uses if clearly marked/labeled.</t>
        </r>
      </text>
    </comment>
    <comment ref="B60" authorId="0" shapeId="0" xr:uid="{A0C18FAF-A332-47C8-B71A-5715A9962517}">
      <text>
        <r>
          <rPr>
            <b/>
            <sz val="9"/>
            <color indexed="81"/>
            <rFont val="Tahoma"/>
            <family val="2"/>
          </rPr>
          <t xml:space="preserve">Procedure:
</t>
        </r>
        <r>
          <rPr>
            <sz val="9"/>
            <color indexed="81"/>
            <rFont val="Tahoma"/>
            <family val="2"/>
          </rPr>
          <t xml:space="preserve">
Operation inspects pallets prior to use for conditions that may be a source of produce contamination. Pallets that are not cleanable are removed from use. Pallets and other wooden surfaces are properly dried after being washed.</t>
        </r>
      </text>
    </comment>
    <comment ref="B62" authorId="0" shapeId="0" xr:uid="{23AB7F67-8DA8-4CE5-8471-C6EFEBC2B1C4}">
      <text>
        <r>
          <rPr>
            <b/>
            <sz val="9"/>
            <color indexed="81"/>
            <rFont val="Tahoma"/>
            <family val="2"/>
          </rPr>
          <t xml:space="preserve">Procedure:
</t>
        </r>
        <r>
          <rPr>
            <sz val="9"/>
            <color indexed="81"/>
            <rFont val="Tahoma"/>
            <family val="2"/>
          </rPr>
          <t>Produce storage locations and conditions shall minimize risk of produce contamination, consistent with current industry standards or prevailing regulation.</t>
        </r>
      </text>
    </comment>
    <comment ref="B63" authorId="0" shapeId="0" xr:uid="{55276EAD-A15F-4C4B-B297-E3D140C84B93}">
      <text>
        <r>
          <rPr>
            <b/>
            <sz val="9"/>
            <color indexed="81"/>
            <rFont val="Tahoma"/>
            <family val="2"/>
          </rPr>
          <t xml:space="preserve">Procedure:
</t>
        </r>
        <r>
          <rPr>
            <sz val="9"/>
            <color indexed="81"/>
            <rFont val="Tahoma"/>
            <family val="2"/>
          </rPr>
          <t>Protective measures are provided in areas where iced product is stored over food items in order to prevent melting ice from contaminating product below.</t>
        </r>
      </text>
    </comment>
    <comment ref="B64" authorId="0" shapeId="0" xr:uid="{BD9ACA1F-0B2D-44A3-977D-D1451A379787}">
      <text>
        <r>
          <rPr>
            <b/>
            <sz val="9"/>
            <color indexed="81"/>
            <rFont val="Tahoma"/>
            <family val="2"/>
          </rPr>
          <t xml:space="preserve">Procedure:
</t>
        </r>
        <r>
          <rPr>
            <sz val="9"/>
            <color indexed="81"/>
            <rFont val="Tahoma"/>
            <family val="2"/>
          </rPr>
          <t>Areas designated to store materials and equipment, whether indoors or out, shall be clean, well ventilated, and designed to protect materials and produce from contaminants.</t>
        </r>
      </text>
    </comment>
    <comment ref="B65" authorId="0" shapeId="0" xr:uid="{F8902AC1-5830-452C-8520-E3E29C3A4FD3}">
      <text>
        <r>
          <rPr>
            <b/>
            <sz val="9"/>
            <color indexed="81"/>
            <rFont val="Tahoma"/>
            <family val="2"/>
          </rPr>
          <t xml:space="preserve">Procedure:
</t>
        </r>
        <r>
          <rPr>
            <sz val="9"/>
            <color indexed="81"/>
            <rFont val="Tahoma"/>
            <family val="2"/>
          </rPr>
          <t>Food packaging and packing materials stored in uncovered areas shall be protected from condensate, sewage, dust, dirt, chemicals, allergens, or other contamination. Materials shall be stored off the floor/ground on pallets, slip sheets or stands and covered where applicable.</t>
        </r>
      </text>
    </comment>
    <comment ref="B66" authorId="0" shapeId="0" xr:uid="{CA03E7DC-8F36-44E6-BCC9-F5C266A33E0B}">
      <text>
        <r>
          <rPr>
            <b/>
            <sz val="9"/>
            <color indexed="81"/>
            <rFont val="Tahoma"/>
            <family val="2"/>
          </rPr>
          <t xml:space="preserve">Procedure:
</t>
        </r>
        <r>
          <rPr>
            <sz val="9"/>
            <color indexed="81"/>
            <rFont val="Tahoma"/>
            <family val="2"/>
          </rPr>
          <t>The operation clearly outlines a procedure in which work in progress, finished products, purchased materials, such as packing materials, cleaning chemicals and any other materials that may have an impact on food safety, shall be used in accordance with the allocated shelf life, i.e., materials used on a first in first out basis or in the correct order as established by the policy or procedure.</t>
        </r>
      </text>
    </comment>
    <comment ref="B67" authorId="0" shapeId="0" xr:uid="{1E558CF9-D8B6-4C8F-956E-2D5BE9D7A271}">
      <text>
        <r>
          <rPr>
            <b/>
            <sz val="9"/>
            <color indexed="81"/>
            <rFont val="Tahoma"/>
            <family val="2"/>
          </rPr>
          <t xml:space="preserve">Procedure:
</t>
        </r>
        <r>
          <rPr>
            <sz val="9"/>
            <color indexed="81"/>
            <rFont val="Tahoma"/>
            <family val="2"/>
          </rPr>
          <t>Materials shall be stored away from walls and ceilings. Written procedures shall be followed to guarantee the proper cleaning, inspection and monitoring for pest activity in storage areas.</t>
        </r>
      </text>
    </comment>
    <comment ref="B68" authorId="0" shapeId="0" xr:uid="{7C440666-9FDB-4DD6-9914-8BCF907B8D72}">
      <text>
        <r>
          <rPr>
            <b/>
            <sz val="9"/>
            <color indexed="81"/>
            <rFont val="Tahoma"/>
            <family val="2"/>
          </rPr>
          <t xml:space="preserve">Procedure:
</t>
        </r>
        <r>
          <rPr>
            <sz val="9"/>
            <color indexed="81"/>
            <rFont val="Tahoma"/>
            <family val="2"/>
          </rPr>
          <t>Chemicals, including cleaning and maintenance compounds and lubricants, when not being used, are stored away from product handling areas and in a manner that inhibits unauthorized access. Food-grade and non-food-grade lubricants are kept separate from each other.</t>
        </r>
      </text>
    </comment>
    <comment ref="B69" authorId="0" shapeId="0" xr:uid="{00AA3258-C47B-4693-8B13-A54FD5FD7A82}">
      <text>
        <r>
          <rPr>
            <b/>
            <sz val="9"/>
            <color indexed="81"/>
            <rFont val="Tahoma"/>
            <family val="2"/>
          </rPr>
          <t xml:space="preserve">Procedure:
</t>
        </r>
        <r>
          <rPr>
            <sz val="9"/>
            <color indexed="81"/>
            <rFont val="Tahoma"/>
            <family val="2"/>
          </rPr>
          <t>When required by the food safety plan or by industry guidelines for food safety, steps are taken to minimize temperature increases and minimize the time between produce receipt and cooling at the operation. The product temperature and equipment control mechanisms are monitored at a defined frequency and temperatures are kept appropriate to the commodity. Records are maintained.</t>
        </r>
      </text>
    </comment>
    <comment ref="I69" authorId="0" shapeId="0" xr:uid="{1EC3D437-D466-4B8D-8347-52D17393C080}">
      <text>
        <r>
          <rPr>
            <b/>
            <sz val="9"/>
            <color indexed="81"/>
            <rFont val="Tahoma"/>
            <family val="2"/>
          </rPr>
          <t xml:space="preserve">Required Comment:
</t>
        </r>
        <r>
          <rPr>
            <sz val="9"/>
            <color indexed="81"/>
            <rFont val="Tahoma"/>
            <family val="2"/>
          </rPr>
          <t>If temperature control is required, list the temperature range for each commodity.</t>
        </r>
      </text>
    </comment>
    <comment ref="B70" authorId="0" shapeId="0" xr:uid="{3D01E87C-4C78-4F6B-904C-A1E244CB0AA1}">
      <text>
        <r>
          <rPr>
            <b/>
            <sz val="9"/>
            <color indexed="81"/>
            <rFont val="Tahoma"/>
            <family val="2"/>
          </rPr>
          <t xml:space="preserve">Procedure:
</t>
        </r>
        <r>
          <rPr>
            <sz val="9"/>
            <color indexed="81"/>
            <rFont val="Tahoma"/>
            <family val="2"/>
          </rPr>
          <t>Temperature monitoring equipment shall be located in all temperature-controlled areas and shall be located so as to accurately monitor the temperature. Temperature measuring devices shall be monitored and calibrated on a scheduled basis or as needed.</t>
        </r>
      </text>
    </comment>
    <comment ref="B71" authorId="0" shapeId="0" xr:uid="{BD840165-F8E6-4E8C-AA57-D817F277721E}">
      <text>
        <r>
          <rPr>
            <b/>
            <sz val="9"/>
            <color indexed="81"/>
            <rFont val="Tahoma"/>
            <family val="2"/>
          </rPr>
          <t xml:space="preserve">Procedure:
</t>
        </r>
        <r>
          <rPr>
            <sz val="9"/>
            <color indexed="81"/>
            <rFont val="Tahoma"/>
            <family val="2"/>
          </rPr>
          <t>Cooling equipment (e.g., hydrocoolers, air coolers), shall be inspected, all debris removed, and cleaned and sanitized according to written sanitation SOPs.pa</t>
        </r>
      </text>
    </comment>
    <comment ref="I71" authorId="0" shapeId="0" xr:uid="{CFC76D78-7CB4-4AA1-8B8B-363742E891A9}">
      <text>
        <r>
          <rPr>
            <b/>
            <sz val="9"/>
            <color indexed="81"/>
            <rFont val="Tahoma"/>
            <family val="2"/>
          </rPr>
          <t xml:space="preserve">Required Comment:
</t>
        </r>
        <r>
          <rPr>
            <sz val="9"/>
            <color indexed="81"/>
            <rFont val="Tahoma"/>
            <family val="2"/>
          </rPr>
          <t>Include the date last maintenance or cleaning was conducted on the cooling equipment.</t>
        </r>
      </text>
    </comment>
    <comment ref="B73" authorId="0" shapeId="0" xr:uid="{73F3D28B-E5F7-4A95-A76B-08F4E6EB423A}">
      <text>
        <r>
          <rPr>
            <b/>
            <sz val="9"/>
            <color indexed="81"/>
            <rFont val="Tahoma"/>
            <family val="2"/>
          </rPr>
          <t xml:space="preserve">Procedure:
</t>
        </r>
        <r>
          <rPr>
            <sz val="9"/>
            <color indexed="81"/>
            <rFont val="Tahoma"/>
            <family val="2"/>
          </rPr>
          <t>When refrigerated transport is required by the food safety plan, transporters have written, predetermined temperature ranges for commodities being transported.</t>
        </r>
      </text>
    </comment>
    <comment ref="I73" authorId="0" shapeId="0" xr:uid="{14B1849B-D238-4415-9854-E9D7BD0C44E7}">
      <text>
        <r>
          <rPr>
            <b/>
            <sz val="9"/>
            <color indexed="81"/>
            <rFont val="Tahoma"/>
            <family val="2"/>
          </rPr>
          <t xml:space="preserve">Required Comment:
</t>
        </r>
        <r>
          <rPr>
            <sz val="9"/>
            <color indexed="81"/>
            <rFont val="Tahoma"/>
            <family val="2"/>
          </rPr>
          <t>If refrigerated transport temperature control is required, list the temperature range for each commodity.</t>
        </r>
      </text>
    </comment>
    <comment ref="B74" authorId="0" shapeId="0" xr:uid="{E8795342-BDFD-4882-8D37-09AFEBB80726}">
      <text>
        <r>
          <rPr>
            <b/>
            <sz val="9"/>
            <color indexed="81"/>
            <rFont val="Tahoma"/>
            <family val="2"/>
          </rPr>
          <t xml:space="preserve">Procedure:
</t>
        </r>
        <r>
          <rPr>
            <sz val="9"/>
            <color indexed="81"/>
            <rFont val="Tahoma"/>
            <family val="2"/>
          </rPr>
          <t>When refrigerated transport is required by the food safety plan, the proper temperature for pre-cooling is appropriate to the type of produce and as specified by documented protocol.</t>
        </r>
      </text>
    </comment>
    <comment ref="B75" authorId="0" shapeId="0" xr:uid="{A27AFB5B-5BAF-4B85-B014-0F8804ADEE69}">
      <text>
        <r>
          <rPr>
            <b/>
            <sz val="9"/>
            <color indexed="81"/>
            <rFont val="Tahoma"/>
            <family val="2"/>
          </rPr>
          <t>Procedure:</t>
        </r>
        <r>
          <rPr>
            <sz val="9"/>
            <color indexed="81"/>
            <rFont val="Tahoma"/>
            <family val="2"/>
          </rPr>
          <t xml:space="preserve">
When refrigerated transport is required by the food safety plan, operation has a written policy that refrigerated transportation equipment shall be controlled by a thermostatic device as necessary to maintain temperatures in the cargo area for the type of produce being transported and as specified by documented protocol.</t>
        </r>
      </text>
    </comment>
    <comment ref="B76" authorId="0" shapeId="0" xr:uid="{D7552627-6D7B-49D3-BE94-BEE157AE86F6}">
      <text>
        <r>
          <rPr>
            <b/>
            <sz val="9"/>
            <color indexed="81"/>
            <rFont val="Tahoma"/>
            <family val="2"/>
          </rPr>
          <t xml:space="preserve">Procedure:
</t>
        </r>
        <r>
          <rPr>
            <sz val="9"/>
            <color indexed="81"/>
            <rFont val="Tahoma"/>
            <family val="2"/>
          </rPr>
          <t>When refrigerated transport is required by the food safety plan, operation has a written procedure for when and how to measure product temperatures prior to or during loading.</t>
        </r>
      </text>
    </comment>
    <comment ref="B77" authorId="0" shapeId="0" xr:uid="{75F9F3E3-6F3C-4210-AD28-938C7F3BC41F}">
      <text>
        <r>
          <rPr>
            <b/>
            <sz val="9"/>
            <color indexed="81"/>
            <rFont val="Tahoma"/>
            <family val="2"/>
          </rPr>
          <t xml:space="preserve">Procedure:
</t>
        </r>
        <r>
          <rPr>
            <sz val="9"/>
            <color indexed="81"/>
            <rFont val="Tahoma"/>
            <family val="2"/>
          </rPr>
          <t>Shipping units shall be clean, functional and free of objectionable odors before loading, in compliance with current industry practices or regulatory requirements for that commodity. Refrigeration units, if used, must be in working order. Procedures prohibit raw animal or animal product transport, or other materials that reasonably may be a source of contamination with biological, chemical (including allergens) or physical hazards, unless appropriate risk mitigation strategies are in place. Shipping units shall be washed between loads if prior transport included materials that reasonably may be a source of contamination. A responsible individual shall sign or initial the completed checklist or inspection report.</t>
        </r>
      </text>
    </comment>
    <comment ref="B78" authorId="0" shapeId="0" xr:uid="{53FDE654-665A-4F12-B01A-2ABFDACFEE24}">
      <text>
        <r>
          <rPr>
            <b/>
            <sz val="9"/>
            <color indexed="81"/>
            <rFont val="Tahoma"/>
            <family val="2"/>
          </rPr>
          <t xml:space="preserve">Procedure:
</t>
        </r>
        <r>
          <rPr>
            <sz val="9"/>
            <color indexed="81"/>
            <rFont val="Tahoma"/>
            <family val="2"/>
          </rPr>
          <t>Employees and workers responsible for the loading and unloading of produce shall take steps to minimize the potential of physical damage to produce, which can introduce and/or promote the growth of pathogens. Loading/unloading equipment shall be clean and well maintained and of suitable type to avoid contamination of the produce.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Field, Aneesa - AMS</author>
  </authors>
  <commentList>
    <comment ref="B6" authorId="0" shapeId="0" xr:uid="{6450FFD6-230B-4068-9C14-C72736058E28}">
      <text>
        <r>
          <rPr>
            <b/>
            <sz val="9"/>
            <color indexed="81"/>
            <rFont val="Tahoma"/>
            <family val="2"/>
          </rPr>
          <t xml:space="preserve">Procedure:
</t>
        </r>
        <r>
          <rPr>
            <sz val="9"/>
            <color indexed="81"/>
            <rFont val="Tahoma"/>
            <family val="2"/>
          </rPr>
          <t>Operations will remove as much as practicable, all visible debris, soil, dirt, and unnecessary items from product storage areas on an ongoing basis. These areas are cleaned on a regularly scheduled and "as needed" basis and steps are taken to minimize free-floating dust and other airborne contaminants.</t>
        </r>
      </text>
    </comment>
    <comment ref="B7" authorId="0" shapeId="0" xr:uid="{80500DC3-BF88-4826-AB81-E342BE2C53B1}">
      <text>
        <r>
          <rPr>
            <b/>
            <sz val="9"/>
            <color indexed="81"/>
            <rFont val="Tahoma"/>
            <family val="2"/>
          </rPr>
          <t xml:space="preserve">Procedure: 
</t>
        </r>
        <r>
          <rPr>
            <sz val="9"/>
            <color indexed="81"/>
            <rFont val="Tahoma"/>
            <family val="2"/>
          </rPr>
          <t>Building shall be constructed and maintained in a manner to prevent excessive dust, heat, steam, condensation, vapors, smoke or fumes.</t>
        </r>
      </text>
    </comment>
    <comment ref="B8" authorId="0" shapeId="0" xr:uid="{86B84EE7-F242-42EA-BBB7-8EBC3D72EEFC}">
      <text>
        <r>
          <rPr>
            <b/>
            <sz val="9"/>
            <color indexed="81"/>
            <rFont val="Tahoma"/>
            <family val="2"/>
          </rPr>
          <t xml:space="preserve">Procedure:
</t>
        </r>
        <r>
          <rPr>
            <sz val="9"/>
            <color indexed="81"/>
            <rFont val="Tahoma"/>
            <family val="2"/>
          </rPr>
          <t>Doors, windows, and other gateways shall be maintained in a manner to reduce potential contamination.</t>
        </r>
      </text>
    </comment>
    <comment ref="B9" authorId="0" shapeId="0" xr:uid="{3B991A8F-46D4-40E6-8F2B-13A3D5554C66}">
      <text>
        <r>
          <rPr>
            <b/>
            <sz val="9"/>
            <color indexed="81"/>
            <rFont val="Tahoma"/>
            <family val="2"/>
          </rPr>
          <t xml:space="preserve">Procedure:
</t>
        </r>
        <r>
          <rPr>
            <sz val="9"/>
            <color indexed="81"/>
            <rFont val="Tahoma"/>
            <family val="2"/>
          </rPr>
          <t>The flow zone includes all areas through which the product moves from unloading to the storage and from storage to that point where it is loaded again for further shipment. All product flow zones must be protected from contamination including from above.</t>
        </r>
      </text>
    </comment>
    <comment ref="B10" authorId="0" shapeId="0" xr:uid="{52BB26BF-7614-42C8-BE29-210D668B1428}">
      <text>
        <r>
          <rPr>
            <b/>
            <sz val="9"/>
            <color indexed="81"/>
            <rFont val="Tahoma"/>
            <family val="2"/>
          </rPr>
          <t xml:space="preserve">Procedure:
</t>
        </r>
        <r>
          <rPr>
            <sz val="9"/>
            <color indexed="81"/>
            <rFont val="Tahoma"/>
            <family val="2"/>
          </rPr>
          <t>The facility must be constructed in such a manner that floors, walls, and ceilings may be adequately cleaned and kept clean and kept in good repair; that drip or condensate from fixtures, ducts and pipes do not contaminate  food, food contact surfaces, or food-packaging materials; and that aisles or working spaces are provided between equipment and walls and are adequately unobstructed and of adequate width to permit employees to perform their duties and to protect against contaminating food, food-contact surfaces, or food-packaging materials with clothing or personal contact.</t>
        </r>
      </text>
    </comment>
    <comment ref="B11" authorId="0" shapeId="0" xr:uid="{81F1F375-14B0-4B6A-A68E-633800A944C6}">
      <text>
        <r>
          <rPr>
            <b/>
            <sz val="9"/>
            <color indexed="81"/>
            <rFont val="Tahoma"/>
            <family val="2"/>
          </rPr>
          <t xml:space="preserve">Procedure:
</t>
        </r>
        <r>
          <rPr>
            <sz val="9"/>
            <color indexed="81"/>
            <rFont val="Tahoma"/>
            <family val="2"/>
          </rPr>
          <t>Interior walls, floors and ceilings shall be maintained in a manner to reduce potential contamination. Interior surfaces are made of readily cleanable materials, not likely to introduce contamination or harbor pathogens.</t>
        </r>
      </text>
    </comment>
    <comment ref="B12" authorId="0" shapeId="0" xr:uid="{CE220B44-0B75-420C-B0FE-51FB5EEE2832}">
      <text>
        <r>
          <rPr>
            <b/>
            <sz val="9"/>
            <color indexed="81"/>
            <rFont val="Tahoma"/>
            <family val="2"/>
          </rPr>
          <t xml:space="preserve">Procedure:
</t>
        </r>
        <r>
          <rPr>
            <sz val="9"/>
            <color indexed="81"/>
            <rFont val="Tahoma"/>
            <family val="2"/>
          </rPr>
          <t>Floors, gutters, or drains must have sufficient slope and outlets to drain adequately. Drains are maintained to prevent them from becoming a harborage for contamination.</t>
        </r>
      </text>
    </comment>
    <comment ref="B13" authorId="0" shapeId="0" xr:uid="{B16FAA04-45E9-495C-A9F7-0D1B642422A2}">
      <text>
        <r>
          <rPr>
            <b/>
            <sz val="9"/>
            <color indexed="81"/>
            <rFont val="Tahoma"/>
            <family val="2"/>
          </rPr>
          <t xml:space="preserve">Procedure:
</t>
        </r>
        <r>
          <rPr>
            <sz val="9"/>
            <color indexed="81"/>
            <rFont val="Tahoma"/>
            <family val="2"/>
          </rPr>
          <t>Waste water from hand washing sinks or other sources not intended to be used to wash or rinse product must not be permitted to run into the packing or storage area if a spill occurs. Wastewater spillage sources that are a reasonable distance from the packing area and product flow zone are acceptable. Drains which are in place must drain away from the packing and storage area.</t>
        </r>
      </text>
    </comment>
    <comment ref="B14" authorId="0" shapeId="0" xr:uid="{6316E862-4467-4317-9122-80E9D29AD595}">
      <text>
        <r>
          <rPr>
            <b/>
            <sz val="9"/>
            <color indexed="81"/>
            <rFont val="Tahoma"/>
            <family val="2"/>
          </rPr>
          <t xml:space="preserve">Procedure:
</t>
        </r>
        <r>
          <rPr>
            <sz val="9"/>
            <color indexed="81"/>
            <rFont val="Tahoma"/>
            <family val="2"/>
          </rPr>
          <t xml:space="preserve">
Operation shall prevent condensation from coming into contact with products, packaging, or food contact surfaces.</t>
        </r>
      </text>
    </comment>
    <comment ref="B16" authorId="0" shapeId="0" xr:uid="{BE3079A8-BE45-49E3-BA6E-C197AB827D62}">
      <text>
        <r>
          <rPr>
            <b/>
            <sz val="9"/>
            <color indexed="81"/>
            <rFont val="Tahoma"/>
            <family val="2"/>
          </rPr>
          <t xml:space="preserve">Procedure:
</t>
        </r>
        <r>
          <rPr>
            <sz val="9"/>
            <color indexed="81"/>
            <rFont val="Tahoma"/>
            <family val="2"/>
          </rPr>
          <t>Growers, packers, shippers, brokers, exporters, importers, retailers, wholesalers and others involved in the transport of fresh produce should ensure that sanitation requirements for trucks or other carriers are met at the different steps within the transportation chain. Receivers will inspect trucks or transport containers for cleanliness, odors, obvious dirt or debris before beginning the unloading process.</t>
        </r>
      </text>
    </comment>
    <comment ref="B17" authorId="0" shapeId="0" xr:uid="{3FE3B0D2-9964-4FCA-9AA3-3B519EAC5D4D}">
      <text>
        <r>
          <rPr>
            <b/>
            <sz val="9"/>
            <color indexed="81"/>
            <rFont val="Tahoma"/>
            <family val="2"/>
          </rPr>
          <t xml:space="preserve">Procedure:
</t>
        </r>
        <r>
          <rPr>
            <sz val="9"/>
            <color indexed="81"/>
            <rFont val="Tahoma"/>
            <family val="2"/>
          </rPr>
          <t xml:space="preserve">
A written policy will be maintained by the operation that they shall not receive produce items that are loaded with or are not protected from potentially contaminating products. If produce is loaded with potentially contaminating products (e.g. chemicals, allergens, raw meat or eggs) sufficient controls must be in place to ensure the produce is not contaminated during transport. </t>
        </r>
      </text>
    </comment>
    <comment ref="B18" authorId="0" shapeId="0" xr:uid="{45D74158-A8EF-4B41-8B47-81A9E80E3834}">
      <text>
        <r>
          <rPr>
            <b/>
            <sz val="9"/>
            <color indexed="81"/>
            <rFont val="Tahoma"/>
            <family val="2"/>
          </rPr>
          <t>Procedure:</t>
        </r>
        <r>
          <rPr>
            <sz val="9"/>
            <color indexed="81"/>
            <rFont val="Tahoma"/>
            <family val="2"/>
          </rPr>
          <t xml:space="preserve">
When refrigerated transport is required by the food safety plan, operation takes the temperatures of commodities received. These results must be recorded.</t>
        </r>
      </text>
    </comment>
    <comment ref="B19" authorId="0" shapeId="0" xr:uid="{D90598AE-7EF7-403C-9C7D-7C51BB051C7E}">
      <text>
        <r>
          <rPr>
            <b/>
            <sz val="9"/>
            <color indexed="81"/>
            <rFont val="Tahoma"/>
            <family val="2"/>
          </rPr>
          <t xml:space="preserve">Procedure:
</t>
        </r>
        <r>
          <rPr>
            <sz val="9"/>
            <color indexed="81"/>
            <rFont val="Tahoma"/>
            <family val="2"/>
          </rPr>
          <t>When refrigerated transport is required by the food safety plan, product temperatures taken upon receiving and must be within temperature ranges set by the operation. If temperatures are outside of the designated temperature ranges operation will take steps to determine the disposition of the product.</t>
        </r>
      </text>
    </comment>
    <comment ref="B20" authorId="0" shapeId="0" xr:uid="{F11F02A8-E2C6-413B-B094-B9647F931F6E}">
      <text>
        <r>
          <rPr>
            <b/>
            <sz val="9"/>
            <color indexed="81"/>
            <rFont val="Tahoma"/>
            <family val="2"/>
          </rPr>
          <t xml:space="preserve">Procedure:
</t>
        </r>
        <r>
          <rPr>
            <sz val="9"/>
            <color indexed="81"/>
            <rFont val="Tahoma"/>
            <family val="2"/>
          </rPr>
          <t>When product is retained, damaged, or returned, the operation shall identify this product either by physically placing it in a designated area and/or by controlling it in their inventory system.</t>
        </r>
      </text>
    </comment>
    <comment ref="B21" authorId="0" shapeId="0" xr:uid="{329ED1B3-4C27-402C-9149-7F466A630934}">
      <text>
        <r>
          <rPr>
            <b/>
            <sz val="9"/>
            <color indexed="81"/>
            <rFont val="Tahoma"/>
            <family val="2"/>
          </rPr>
          <t xml:space="preserve">Procedure:
</t>
        </r>
        <r>
          <rPr>
            <sz val="9"/>
            <color indexed="81"/>
            <rFont val="Tahoma"/>
            <family val="2"/>
          </rPr>
          <t>A written policy will be maintained by the operation that they shall not ship produce items that are loaded with or are not protected from potentially contaminating products. If produce is loaded with potentially contaminating products (e.g. chemicals, allergens, raw meat or eggs) sufficient controls must be in place to ensure the produce is not contaminated during transport.</t>
        </r>
      </text>
    </comment>
    <comment ref="B23" authorId="0" shapeId="0" xr:uid="{2EA794F3-2F42-4D49-8FE9-4619D84B42E0}">
      <text>
        <r>
          <rPr>
            <b/>
            <sz val="9"/>
            <color indexed="81"/>
            <rFont val="Tahoma"/>
            <family val="2"/>
          </rPr>
          <t xml:space="preserve">Procedure:
</t>
        </r>
        <r>
          <rPr>
            <sz val="9"/>
            <color indexed="81"/>
            <rFont val="Tahoma"/>
            <family val="2"/>
          </rPr>
          <t>Product which has opened, spilled, or comes into contact with contamination must have a designated disposition as determined by the operation. If product has come in contact with contamination, it must  be disposed of in an appropriate manner.</t>
        </r>
      </text>
    </comment>
    <comment ref="B24" authorId="0" shapeId="0" xr:uid="{26101FF9-3ED7-4049-A889-03AB531A442D}">
      <text>
        <r>
          <rPr>
            <b/>
            <sz val="9"/>
            <color indexed="81"/>
            <rFont val="Tahoma"/>
            <family val="2"/>
          </rPr>
          <t xml:space="preserve">Procedure:
</t>
        </r>
        <r>
          <rPr>
            <sz val="9"/>
            <color indexed="81"/>
            <rFont val="Tahoma"/>
            <family val="2"/>
          </rPr>
          <t>Operation has a written policy prohibiting staff from bringing personal items into the handling or storage areas.</t>
        </r>
      </text>
    </comment>
    <comment ref="B25" authorId="0" shapeId="0" xr:uid="{9DEFFF87-503E-4D49-8B06-DD4F73CB217B}">
      <text>
        <r>
          <rPr>
            <b/>
            <sz val="9"/>
            <color indexed="81"/>
            <rFont val="Tahoma"/>
            <family val="2"/>
          </rPr>
          <t xml:space="preserve">Procedure:
</t>
        </r>
        <r>
          <rPr>
            <sz val="9"/>
            <color indexed="81"/>
            <rFont val="Tahoma"/>
            <family val="2"/>
          </rPr>
          <t xml:space="preserve">Operation must have a written policy stating repacking or reconditioning of products in the facility will be completed in an area established and maintained for such practices. Records of sanitation are maintained. </t>
        </r>
      </text>
    </comment>
    <comment ref="B26" authorId="0" shapeId="0" xr:uid="{BDC50FAB-FC09-4F95-90C3-F424F32B425C}">
      <text>
        <r>
          <rPr>
            <b/>
            <sz val="9"/>
            <color indexed="81"/>
            <rFont val="Tahoma"/>
            <family val="2"/>
          </rPr>
          <t xml:space="preserve">Procedure:
</t>
        </r>
        <r>
          <rPr>
            <sz val="9"/>
            <color indexed="81"/>
            <rFont val="Tahoma"/>
            <family val="2"/>
          </rPr>
          <t>USDA Commodity Procurement purchases require that all domestic products be segregated from any foreign product. Additionally, because foreign product has the potential to be targeted for intentional contamination and shipped to the United States, it should be kept segregated from domestic product. Segregation can be achieved though physical separation, time, labeling, or traceability.</t>
        </r>
      </text>
    </comment>
    <comment ref="B28" authorId="0" shapeId="0" xr:uid="{8E877EB5-9795-421D-8792-BD1AA2580BC5}">
      <text>
        <r>
          <rPr>
            <b/>
            <sz val="9"/>
            <color indexed="81"/>
            <rFont val="Tahoma"/>
            <family val="2"/>
          </rPr>
          <t xml:space="preserve">Procedure:
</t>
        </r>
        <r>
          <rPr>
            <sz val="9"/>
            <color indexed="81"/>
            <rFont val="Tahoma"/>
            <family val="2"/>
          </rPr>
          <t xml:space="preserve">
The Food and Drug Administration (FDA) requires domestic and foreign facilities that manufacture/process, pack, or hold food for human or animal consumption in the United States to register with FDA.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Field, Aneesa - AMS</author>
  </authors>
  <commentList>
    <comment ref="B6" authorId="0" shapeId="0" xr:uid="{5933F12F-79CE-4197-BBC2-8BA353CCC0D5}">
      <text>
        <r>
          <rPr>
            <b/>
            <sz val="9"/>
            <color indexed="81"/>
            <rFont val="Tahoma"/>
            <family val="2"/>
          </rPr>
          <t xml:space="preserve">Procedure:
</t>
        </r>
        <r>
          <rPr>
            <sz val="9"/>
            <color indexed="81"/>
            <rFont val="Tahoma"/>
            <family val="2"/>
          </rPr>
          <t>A documented food defense plan is critical to the implementation of a successful food defense plan. Documentation may include a Food Defense Manual, various published SOP’s, and/or documentation that a program is implemented and being followed. If performed, it will also contain information or references pertaining to internal or self-audits of the program. Other similar documentation may also be applicable and acceptable if it indicates that a formally established program is in place. 
The Food Defense plan shall also indicate that there is a person in the operation that has implemented and will oversee the food defense program.</t>
        </r>
        <r>
          <rPr>
            <b/>
            <sz val="9"/>
            <color indexed="81"/>
            <rFont val="Tahoma"/>
            <family val="2"/>
          </rPr>
          <t xml:space="preserve">
</t>
        </r>
      </text>
    </comment>
    <comment ref="B7" authorId="0" shapeId="0" xr:uid="{07102B9E-1608-4D16-BE97-08CCE1C8D155}">
      <text>
        <r>
          <rPr>
            <b/>
            <sz val="9"/>
            <color indexed="81"/>
            <rFont val="Tahoma"/>
            <family val="2"/>
          </rPr>
          <t xml:space="preserve">Procedure:
</t>
        </r>
        <r>
          <rPr>
            <sz val="9"/>
            <color indexed="81"/>
            <rFont val="Tahoma"/>
            <family val="2"/>
          </rPr>
          <t>Food defense training must be given to all employees and cover potential threats and vulnerabilities of the food supply and how they apply to the produce industry. Training should also include notification procedures when a potential food defense issue arises and who employees should contact if they observe a potential food defense issue.</t>
        </r>
      </text>
    </comment>
    <comment ref="B8" authorId="0" shapeId="0" xr:uid="{848E3629-175A-4FAA-95EA-87200D15A5C1}">
      <text>
        <r>
          <rPr>
            <b/>
            <sz val="9"/>
            <color indexed="81"/>
            <rFont val="Tahoma"/>
            <family val="2"/>
          </rPr>
          <t xml:space="preserve">Procedure:
</t>
        </r>
        <r>
          <rPr>
            <sz val="9"/>
            <color indexed="81"/>
            <rFont val="Tahoma"/>
            <family val="2"/>
          </rPr>
          <t>As part of food defense plan, each company will designate a contact person who is responsible for overseeing the plan.</t>
        </r>
      </text>
    </comment>
    <comment ref="B10" authorId="0" shapeId="0" xr:uid="{2D5F3169-321A-4F5D-B703-93BA9E8E2BF0}">
      <text>
        <r>
          <rPr>
            <b/>
            <sz val="9"/>
            <color indexed="81"/>
            <rFont val="Tahoma"/>
            <family val="2"/>
          </rPr>
          <t xml:space="preserve">Procedure:
</t>
        </r>
        <r>
          <rPr>
            <sz val="9"/>
            <color indexed="81"/>
            <rFont val="Tahoma"/>
            <family val="2"/>
          </rPr>
          <t>The operation’s facility will have a secured perimeter through fencing, locking doors, or other effective deterrents.</t>
        </r>
      </text>
    </comment>
    <comment ref="B11" authorId="0" shapeId="0" xr:uid="{AECDBA3E-ACD4-41A2-A6C5-77E591BA5C2C}">
      <text>
        <r>
          <rPr>
            <b/>
            <sz val="9"/>
            <color indexed="81"/>
            <rFont val="Tahoma"/>
            <family val="2"/>
          </rPr>
          <t xml:space="preserve">Procedure:
</t>
        </r>
        <r>
          <rPr>
            <sz val="9"/>
            <color indexed="81"/>
            <rFont val="Tahoma"/>
            <family val="2"/>
          </rPr>
          <t>Scheduled checks of the operation should be performed and documented that they were performed</t>
        </r>
        <r>
          <rPr>
            <b/>
            <sz val="9"/>
            <color indexed="81"/>
            <rFont val="Tahoma"/>
            <family val="2"/>
          </rPr>
          <t>.</t>
        </r>
      </text>
    </comment>
    <comment ref="B12" authorId="0" shapeId="0" xr:uid="{B19B0BCF-BE27-4F0E-94B2-F0C03C317700}">
      <text>
        <r>
          <rPr>
            <b/>
            <sz val="9"/>
            <color indexed="81"/>
            <rFont val="Tahoma"/>
            <family val="2"/>
          </rPr>
          <t xml:space="preserve">Procedure:
</t>
        </r>
        <r>
          <rPr>
            <sz val="9"/>
            <color indexed="81"/>
            <rFont val="Tahoma"/>
            <family val="2"/>
          </rPr>
          <t>There shall be an accountability log showing who is in possession of any keys to enter the facility.</t>
        </r>
      </text>
    </comment>
    <comment ref="B13" authorId="0" shapeId="0" xr:uid="{FE7EF78B-275F-4659-BE54-9CD77DF063FF}">
      <text>
        <r>
          <rPr>
            <b/>
            <sz val="9"/>
            <color indexed="81"/>
            <rFont val="Tahoma"/>
            <family val="2"/>
          </rPr>
          <t xml:space="preserve">Procedure:
</t>
        </r>
        <r>
          <rPr>
            <sz val="9"/>
            <color indexed="81"/>
            <rFont val="Tahoma"/>
            <family val="2"/>
          </rPr>
          <t>The facility should be equipped with emergency lighting. Emergency lighting will turn on in the event of a power failure.</t>
        </r>
      </text>
    </comment>
    <comment ref="B14" authorId="0" shapeId="0" xr:uid="{AE65723B-C7F1-49F7-88E1-8CDAACE6735E}">
      <text>
        <r>
          <rPr>
            <b/>
            <sz val="9"/>
            <color indexed="81"/>
            <rFont val="Tahoma"/>
            <family val="2"/>
          </rPr>
          <t xml:space="preserve">Procedure:
</t>
        </r>
        <r>
          <rPr>
            <sz val="9"/>
            <color indexed="81"/>
            <rFont val="Tahoma"/>
            <family val="2"/>
          </rPr>
          <t>A map of the facility showing the floor plans, flow plans, and segregation areas should not be left in an unsecured location or accessible to unauthorized persons.</t>
        </r>
      </text>
    </comment>
    <comment ref="B15" authorId="0" shapeId="0" xr:uid="{A9F971A4-0723-42C4-BFE2-3E116BBBC3EC}">
      <text>
        <r>
          <rPr>
            <b/>
            <sz val="9"/>
            <color indexed="81"/>
            <rFont val="Tahoma"/>
            <family val="2"/>
          </rPr>
          <t xml:space="preserve">Procedure:
</t>
        </r>
        <r>
          <rPr>
            <sz val="9"/>
            <color indexed="81"/>
            <rFont val="Tahoma"/>
            <family val="2"/>
          </rPr>
          <t>Facility has implemented procedures to ensure the security of incoming mail and packages.</t>
        </r>
      </text>
    </comment>
    <comment ref="B16" authorId="0" shapeId="0" xr:uid="{55160042-3033-45F5-BC70-21D694FAFA44}">
      <text>
        <r>
          <rPr>
            <b/>
            <sz val="9"/>
            <color indexed="81"/>
            <rFont val="Tahoma"/>
            <family val="2"/>
          </rPr>
          <t xml:space="preserve">Procedure:
</t>
        </r>
        <r>
          <rPr>
            <sz val="9"/>
            <color indexed="81"/>
            <rFont val="Tahoma"/>
            <family val="2"/>
          </rPr>
          <t>Any storage or transport vehicles used in the movement of product will be kept locked when not in use to prevent unauthorized access and potential contamination</t>
        </r>
      </text>
    </comment>
    <comment ref="B17" authorId="0" shapeId="0" xr:uid="{28E77AE2-39A4-4DC5-8901-F71C92B48DDA}">
      <text>
        <r>
          <rPr>
            <b/>
            <sz val="9"/>
            <color indexed="81"/>
            <rFont val="Tahoma"/>
            <family val="2"/>
          </rPr>
          <t xml:space="preserve">Procedure:
</t>
        </r>
        <r>
          <rPr>
            <sz val="9"/>
            <color indexed="81"/>
            <rFont val="Tahoma"/>
            <family val="2"/>
          </rPr>
          <t>The company’s computer network should be restricted so that sensitive information is only accessed by authorized personnel.</t>
        </r>
      </text>
    </comment>
    <comment ref="B18" authorId="0" shapeId="0" xr:uid="{442866F4-71D8-41D2-9477-8630E7294C05}">
      <text>
        <r>
          <rPr>
            <b/>
            <sz val="9"/>
            <color indexed="81"/>
            <rFont val="Tahoma"/>
            <family val="2"/>
          </rPr>
          <t xml:space="preserve">Procedure:
</t>
        </r>
        <r>
          <rPr>
            <sz val="9"/>
            <color indexed="81"/>
            <rFont val="Tahoma"/>
            <family val="2"/>
          </rPr>
          <t>All electronic transactions (bills of lading, purchase orders, etc.). are traceable to the person who initiated them.</t>
        </r>
      </text>
    </comment>
    <comment ref="B20" authorId="0" shapeId="0" xr:uid="{9DF3B330-8769-4E65-8B7A-A8C89DB3F486}">
      <text>
        <r>
          <rPr>
            <b/>
            <sz val="9"/>
            <color indexed="81"/>
            <rFont val="Tahoma"/>
            <family val="2"/>
          </rPr>
          <t xml:space="preserve">Procedure:
</t>
        </r>
        <r>
          <rPr>
            <sz val="9"/>
            <color indexed="81"/>
            <rFont val="Tahoma"/>
            <family val="2"/>
          </rPr>
          <t xml:space="preserve">A comprehensive food security plan must address access procedures to identify who has access to sensitive areas of the facility. </t>
        </r>
      </text>
    </comment>
    <comment ref="B21" authorId="0" shapeId="0" xr:uid="{C537234F-5F23-48AC-9771-E38F4BD24A8B}">
      <text>
        <r>
          <rPr>
            <b/>
            <sz val="9"/>
            <color indexed="81"/>
            <rFont val="Tahoma"/>
            <family val="2"/>
          </rPr>
          <t xml:space="preserve">Procedure:
</t>
        </r>
        <r>
          <rPr>
            <sz val="9"/>
            <color indexed="81"/>
            <rFont val="Tahoma"/>
            <family val="2"/>
          </rPr>
          <t>A comprehensive food security plan should address access procedures to identify who has access to sensitive areas of the facility.</t>
        </r>
      </text>
    </comment>
    <comment ref="B22" authorId="0" shapeId="0" xr:uid="{2B883554-0F50-45AA-8E59-79B7032DD23D}">
      <text>
        <r>
          <rPr>
            <b/>
            <sz val="9"/>
            <color indexed="81"/>
            <rFont val="Tahoma"/>
            <family val="2"/>
          </rPr>
          <t xml:space="preserve">Procedure:
</t>
        </r>
        <r>
          <rPr>
            <sz val="9"/>
            <color indexed="81"/>
            <rFont val="Tahoma"/>
            <family val="2"/>
          </rPr>
          <t>Limiting access to packing/storage areas by unauthorized personnel is one of the foremost procedures that can be taken to reduce the risk of intentional contamination. Visitors must be accompanied by an employee.</t>
        </r>
      </text>
    </comment>
    <comment ref="B23" authorId="0" shapeId="0" xr:uid="{50C65724-CF8F-4B9D-8A8B-C1F6FA1F7204}">
      <text>
        <r>
          <rPr>
            <b/>
            <sz val="9"/>
            <color indexed="81"/>
            <rFont val="Tahoma"/>
            <family val="2"/>
          </rPr>
          <t xml:space="preserve">Procedure:
</t>
        </r>
        <r>
          <rPr>
            <sz val="9"/>
            <color indexed="81"/>
            <rFont val="Tahoma"/>
            <family val="2"/>
          </rPr>
          <t>All vehicles should be subject to inspection to look for any obvious sources of contamination.</t>
        </r>
      </text>
    </comment>
    <comment ref="B24" authorId="0" shapeId="0" xr:uid="{36D0A550-23F6-4E52-976A-D7FDFE880BAA}">
      <text>
        <r>
          <rPr>
            <b/>
            <sz val="9"/>
            <color indexed="81"/>
            <rFont val="Tahoma"/>
            <family val="2"/>
          </rPr>
          <t xml:space="preserve">Procedure:
</t>
        </r>
        <r>
          <rPr>
            <sz val="9"/>
            <color indexed="81"/>
            <rFont val="Tahoma"/>
            <family val="2"/>
          </rPr>
          <t xml:space="preserve">All vehicles on the facility should be able to be traced to the owner of the vehicle. </t>
        </r>
      </text>
    </comment>
    <comment ref="B25" authorId="0" shapeId="0" xr:uid="{05EF4848-1415-4589-9D1C-FC6C616F969A}">
      <text>
        <r>
          <rPr>
            <b/>
            <sz val="9"/>
            <color indexed="81"/>
            <rFont val="Tahoma"/>
            <family val="2"/>
          </rPr>
          <t xml:space="preserve">Procedure:
</t>
        </r>
        <r>
          <rPr>
            <sz val="9"/>
            <color indexed="81"/>
            <rFont val="Tahoma"/>
            <family val="2"/>
          </rPr>
          <t>The food security plan addresses those jobs and the details of how staff will be limited to areas of the operation that are related to their job function, and to general access areas (break rooms, locker rooms, etc.).</t>
        </r>
      </text>
    </comment>
    <comment ref="B26" authorId="0" shapeId="0" xr:uid="{71BE164B-4E10-430F-9FC1-ECF8056CE477}">
      <text>
        <r>
          <rPr>
            <b/>
            <sz val="9"/>
            <color indexed="81"/>
            <rFont val="Tahoma"/>
            <family val="2"/>
          </rPr>
          <t xml:space="preserve">Procedure:
</t>
        </r>
        <r>
          <rPr>
            <sz val="9"/>
            <color indexed="81"/>
            <rFont val="Tahoma"/>
            <family val="2"/>
          </rPr>
          <t>A work schedule outlining employee’s hours and area the employee is assigned to work should be available to all management.</t>
        </r>
      </text>
    </comment>
    <comment ref="B27" authorId="0" shapeId="0" xr:uid="{B49CA217-57D2-4E6A-8B07-7EB4509396F8}">
      <text>
        <r>
          <rPr>
            <b/>
            <sz val="9"/>
            <color indexed="81"/>
            <rFont val="Tahoma"/>
            <family val="2"/>
          </rPr>
          <t xml:space="preserve">Procedure:
</t>
        </r>
        <r>
          <rPr>
            <sz val="9"/>
            <color indexed="81"/>
            <rFont val="Tahoma"/>
            <family val="2"/>
          </rPr>
          <t>A form of identification is worn by employees while on duty. This system should be appropriate for the nature of the workforce (uniforms, name tags, photo ID, etc.).</t>
        </r>
      </text>
    </comment>
    <comment ref="B28" authorId="0" shapeId="0" xr:uid="{DDC2FB9E-11F0-4790-B6B3-38C5F0358DB8}">
      <text>
        <r>
          <rPr>
            <b/>
            <sz val="9"/>
            <color indexed="81"/>
            <rFont val="Tahoma"/>
            <family val="2"/>
          </rPr>
          <t xml:space="preserve">Procedure:
</t>
        </r>
        <r>
          <rPr>
            <sz val="9"/>
            <color indexed="81"/>
            <rFont val="Tahoma"/>
            <family val="2"/>
          </rPr>
          <t xml:space="preserve">All items that identify a person as an employee of the company shall be returned to the company upon completion of employment. If an employee does not turn over these items, there is a procedure in place for management/security to be notified that the employee is not allowed access to the facility. </t>
        </r>
      </text>
    </comment>
    <comment ref="B29" authorId="0" shapeId="0" xr:uid="{CF93C999-18F2-408A-9827-589B4F1CAD77}">
      <text>
        <r>
          <rPr>
            <b/>
            <sz val="9"/>
            <color indexed="81"/>
            <rFont val="Tahoma"/>
            <family val="2"/>
          </rPr>
          <t xml:space="preserve">Procedure: </t>
        </r>
        <r>
          <rPr>
            <sz val="9"/>
            <color indexed="81"/>
            <rFont val="Tahoma"/>
            <family val="2"/>
          </rPr>
          <t xml:space="preserve">
Management is required by law to verify the employment eligibility of all new hires in accordance with the Immigration and Nationality Act. In addition, management will outline in the food defense plan what level of background checks they will perform.</t>
        </r>
      </text>
    </comment>
    <comment ref="B31" authorId="0" shapeId="0" xr:uid="{598303D4-2BD6-452B-A1B4-66ADB80D6D1A}">
      <text>
        <r>
          <rPr>
            <b/>
            <sz val="9"/>
            <color indexed="81"/>
            <rFont val="Tahoma"/>
            <family val="2"/>
          </rPr>
          <t xml:space="preserve">Procedure:
</t>
        </r>
        <r>
          <rPr>
            <sz val="9"/>
            <color indexed="81"/>
            <rFont val="Tahoma"/>
            <family val="2"/>
          </rPr>
          <t>Any incoming products or supplies are known to the auditee and must be accepted during designated times as outlined in the food safety/defense plan. If a delivery is excessively late, there is a procedure to spot check the product for signs of obvious tampering or contamination.</t>
        </r>
      </text>
    </comment>
    <comment ref="B32" authorId="0" shapeId="0" xr:uid="{3B859739-A7AC-479A-BED2-3A9FED9A2DE4}">
      <text>
        <r>
          <rPr>
            <b/>
            <sz val="9"/>
            <color indexed="81"/>
            <rFont val="Tahoma"/>
            <family val="2"/>
          </rPr>
          <t xml:space="preserve">Procedure:
</t>
        </r>
        <r>
          <rPr>
            <sz val="9"/>
            <color indexed="81"/>
            <rFont val="Tahoma"/>
            <family val="2"/>
          </rPr>
          <t>Truck drivers and other delivery personnel should not have unrestricted access to the facility.</t>
        </r>
      </text>
    </comment>
    <comment ref="B33" authorId="0" shapeId="0" xr:uid="{D9BF945A-E5FD-4F6F-B692-8C46CE75DE2F}">
      <text>
        <r>
          <rPr>
            <b/>
            <sz val="9"/>
            <color indexed="81"/>
            <rFont val="Tahoma"/>
            <family val="2"/>
          </rPr>
          <t xml:space="preserve">Procedure:
</t>
        </r>
        <r>
          <rPr>
            <sz val="9"/>
            <color indexed="81"/>
            <rFont val="Tahoma"/>
            <family val="2"/>
          </rPr>
          <t>The organization should establish a written rejection policy to ensure accurate, timely, consistent, and effective refusal of rejected deliveries.</t>
        </r>
      </text>
    </comment>
    <comment ref="B34" authorId="0" shapeId="0" xr:uid="{B048C659-FD83-4057-80A3-D58EE3BF0A66}">
      <text>
        <r>
          <rPr>
            <b/>
            <sz val="9"/>
            <color indexed="81"/>
            <rFont val="Tahoma"/>
            <family val="2"/>
          </rPr>
          <t xml:space="preserve">Procedure:
</t>
        </r>
        <r>
          <rPr>
            <sz val="9"/>
            <color indexed="81"/>
            <rFont val="Tahoma"/>
            <family val="2"/>
          </rPr>
          <t>The operation establishes a written policy regarding acceptance of unauthorized deliveries.</t>
        </r>
      </text>
    </comment>
    <comment ref="B35" authorId="0" shapeId="0" xr:uid="{BDE70F25-DE54-4C5C-BF35-083E6181E652}">
      <text>
        <r>
          <rPr>
            <b/>
            <sz val="9"/>
            <color indexed="81"/>
            <rFont val="Tahoma"/>
            <family val="2"/>
          </rPr>
          <t xml:space="preserve">Procedure:
</t>
        </r>
        <r>
          <rPr>
            <sz val="9"/>
            <color indexed="81"/>
            <rFont val="Tahoma"/>
            <family val="2"/>
          </rPr>
          <t xml:space="preserve">Used containers will not be accepted and re-used to pack product unless they are sanitized and intended for reuse.  </t>
        </r>
      </text>
    </comment>
    <comment ref="B36" authorId="0" shapeId="0" xr:uid="{2765964D-CD45-4ED2-B90B-0CE8B2BD2C5F}">
      <text>
        <r>
          <rPr>
            <b/>
            <sz val="9"/>
            <color indexed="81"/>
            <rFont val="Tahoma"/>
            <family val="2"/>
          </rPr>
          <t xml:space="preserve">Procedure:
</t>
        </r>
        <r>
          <rPr>
            <sz val="9"/>
            <color indexed="81"/>
            <rFont val="Tahoma"/>
            <family val="2"/>
          </rPr>
          <t>Operation has a written policy stating that returned product is to be inspected.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Field, Aneesa - AMS</author>
  </authors>
  <commentList>
    <comment ref="B6" authorId="0" shapeId="0" xr:uid="{01A56E51-5B32-490E-84CC-48D1037D282D}">
      <text>
        <r>
          <rPr>
            <b/>
            <sz val="9"/>
            <color indexed="81"/>
            <rFont val="Tahoma"/>
            <family val="2"/>
          </rPr>
          <t xml:space="preserve">Procedure:
</t>
        </r>
        <r>
          <rPr>
            <sz val="9"/>
            <color indexed="81"/>
            <rFont val="Tahoma"/>
            <family val="2"/>
          </rPr>
          <t>The IPM plan shall designates trained employees and workers to correctly identify and monitor key pests (i.e. insects, diseases, weeds) at prescribed frequencies and establish prevention practices based on the monitoring results.</t>
        </r>
      </text>
    </comment>
    <comment ref="B8" authorId="0" shapeId="0" xr:uid="{C7A136B1-65CD-48A4-AA37-D07047F09DA8}">
      <text>
        <r>
          <rPr>
            <b/>
            <sz val="9"/>
            <color indexed="81"/>
            <rFont val="Tahoma"/>
            <family val="2"/>
          </rPr>
          <t xml:space="preserve">Procedure:
</t>
        </r>
        <r>
          <rPr>
            <sz val="9"/>
            <color indexed="81"/>
            <rFont val="Tahoma"/>
            <family val="2"/>
          </rPr>
          <t>The operation has taken steps to prevent pests from damaging the crop (i.e. using resistant varieties, crop rotation, correct amounts of nutrients, irrigation, physically blocking entry).</t>
        </r>
      </text>
    </comment>
    <comment ref="B10" authorId="0" shapeId="0" xr:uid="{F650BCF3-156A-4341-B070-365917AA2764}">
      <text>
        <r>
          <rPr>
            <b/>
            <sz val="9"/>
            <color indexed="81"/>
            <rFont val="Tahoma"/>
            <family val="2"/>
          </rPr>
          <t xml:space="preserve">Procedure:
</t>
        </r>
        <r>
          <rPr>
            <sz val="9"/>
            <color indexed="81"/>
            <rFont val="Tahoma"/>
            <family val="2"/>
          </rPr>
          <t>The operation’s designated individuals monitor/scout production areas as established in the IPM plan and document the findings.</t>
        </r>
      </text>
    </comment>
    <comment ref="B11" authorId="0" shapeId="0" xr:uid="{4721BCEB-8A4B-4188-A755-EF5B30C80FA5}">
      <text>
        <r>
          <rPr>
            <b/>
            <sz val="9"/>
            <color indexed="81"/>
            <rFont val="Tahoma"/>
            <family val="2"/>
          </rPr>
          <t xml:space="preserve">Procedure:
</t>
        </r>
        <r>
          <rPr>
            <sz val="9"/>
            <color indexed="81"/>
            <rFont val="Tahoma"/>
            <family val="2"/>
          </rPr>
          <t>The operation uses results of monitoring activities to determine if pesticide application is necessary.  The operation includes the use of economic thresholds to inform treatment decisions.</t>
        </r>
      </text>
    </comment>
    <comment ref="B13" authorId="0" shapeId="0" xr:uid="{6FF9E80B-BDF9-4E43-824E-D3781C35F872}">
      <text>
        <r>
          <rPr>
            <b/>
            <sz val="9"/>
            <color indexed="81"/>
            <rFont val="Tahoma"/>
            <family val="2"/>
          </rPr>
          <t xml:space="preserve">Procedure:
</t>
        </r>
        <r>
          <rPr>
            <sz val="9"/>
            <color indexed="81"/>
            <rFont val="Tahoma"/>
            <family val="2"/>
          </rPr>
          <t>The operation has implemented at least one non-chemical intervention, like cultural, biological, or physical pest control methods (i.e. mechanical weed control, natural pest enemies, pheromone trapping).</t>
        </r>
      </text>
    </comment>
    <comment ref="B14" authorId="0" shapeId="0" xr:uid="{AED68DF0-EC3C-46B9-8BB5-CA1222FF95E3}">
      <text>
        <r>
          <rPr>
            <b/>
            <sz val="9"/>
            <color indexed="81"/>
            <rFont val="Tahoma"/>
            <family val="2"/>
          </rPr>
          <t xml:space="preserve">Procedure: 
</t>
        </r>
        <r>
          <rPr>
            <sz val="9"/>
            <color indexed="81"/>
            <rFont val="Tahoma"/>
            <family val="2"/>
          </rPr>
          <t>The operation shall assess the risks of pesticides to humans, pollinators, and other non-target species and prioritize the use of lower risk products.</t>
        </r>
      </text>
    </comment>
    <comment ref="B15" authorId="0" shapeId="0" xr:uid="{8E35231D-6C2B-4BA4-8916-E45AECCC2225}">
      <text>
        <r>
          <rPr>
            <b/>
            <sz val="9"/>
            <color indexed="81"/>
            <rFont val="Tahoma"/>
            <family val="2"/>
          </rPr>
          <t xml:space="preserve">Procedure:
</t>
        </r>
        <r>
          <rPr>
            <sz val="9"/>
            <color indexed="81"/>
            <rFont val="Tahoma"/>
            <family val="2"/>
          </rPr>
          <t>The operation will document the reason for each pesticide application.</t>
        </r>
      </text>
    </comment>
    <comment ref="B17" authorId="0" shapeId="0" xr:uid="{DE6C0E38-EEB3-46C8-BC4A-3BED78F44C35}">
      <text>
        <r>
          <rPr>
            <b/>
            <sz val="9"/>
            <color indexed="81"/>
            <rFont val="Tahoma"/>
            <family val="2"/>
          </rPr>
          <t xml:space="preserve">Procedure:
</t>
        </r>
        <r>
          <rPr>
            <sz val="9"/>
            <color indexed="81"/>
            <rFont val="Tahoma"/>
            <family val="2"/>
          </rPr>
          <t>The operation has incorporated at least one measure to manage the risk of pesticide resistance (i.e. rotate chemical modes of action, targeted treatment).</t>
        </r>
      </text>
    </comment>
    <comment ref="B19" authorId="0" shapeId="0" xr:uid="{13810160-C3BC-4934-A415-F5AD0B0BCDE1}">
      <text>
        <r>
          <rPr>
            <b/>
            <sz val="9"/>
            <color indexed="81"/>
            <rFont val="Tahoma"/>
            <family val="2"/>
          </rPr>
          <t xml:space="preserve">Procedure:
</t>
        </r>
        <r>
          <rPr>
            <sz val="9"/>
            <color indexed="81"/>
            <rFont val="Tahoma"/>
            <family val="2"/>
          </rPr>
          <t>Records of nutrient/fertilizer applications are maintained, and include crop date and location of application, nutrient/fertilizer used, application rate and method applied.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Field, Aneesa - AMS</author>
  </authors>
  <commentList>
    <comment ref="I25" authorId="0" shapeId="0" xr:uid="{8924767C-EE82-48F5-8E5F-67FD63D68578}">
      <text>
        <r>
          <rPr>
            <sz val="9"/>
            <color indexed="81"/>
            <rFont val="Tahoma"/>
            <family val="2"/>
          </rPr>
          <t xml:space="preserve">Please enter the Req. # exactly as it appears on the checklist and the description of non-conformity will autopopulate.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Field, Aneesa - AMS</author>
  </authors>
  <commentList>
    <comment ref="B4" authorId="0" shapeId="0" xr:uid="{777953E9-79B0-4286-8BEC-7DE13BB3751B}">
      <text>
        <r>
          <rPr>
            <b/>
            <sz val="9"/>
            <color indexed="81"/>
            <rFont val="Tahoma"/>
            <family val="2"/>
          </rPr>
          <t xml:space="preserve">Procedure: 
</t>
        </r>
        <r>
          <rPr>
            <sz val="9"/>
            <color indexed="81"/>
            <rFont val="Tahoma"/>
            <family val="2"/>
          </rPr>
          <t>A written policy shall outline a commitment to food safety and food safety culture, in general terms. Everyone in the organization shall understand the policy and be aware of their role in ensuring that this is met (e.g., through training initiatives, communication efforts, feedback to management, performance measurements related to food safety). The policy shall be communicated in a language understood by employees and workers. The policy shall be signed by senior management, and includes a date when the policy was created and any dates of revision.</t>
        </r>
      </text>
    </comment>
    <comment ref="B5" authorId="0" shapeId="0" xr:uid="{FDDA8947-7AE4-46A8-8581-7CC77F1336B7}">
      <text>
        <r>
          <rPr>
            <b/>
            <sz val="9"/>
            <color indexed="81"/>
            <rFont val="Tahoma"/>
            <family val="2"/>
          </rPr>
          <t xml:space="preserve">Procedure: 
</t>
        </r>
        <r>
          <rPr>
            <sz val="9"/>
            <color indexed="81"/>
            <rFont val="Tahoma"/>
            <family val="2"/>
          </rPr>
          <t>A written policy shall outline a commitment to food safety and food safety culture, in general terms. Everyone in the organization shall understand the policy and be aware of their role in ensuring that this is met (e.g., through training initiatives, communication efforts, feedback to management, performance measurements related to food safety). The policy shall be communicated in a language understood by employees and workers. The policy shall be signed by senior management, and includes a date when the policy was created and any dates of revision.</t>
        </r>
      </text>
    </comment>
  </commentList>
</comments>
</file>

<file path=xl/sharedStrings.xml><?xml version="1.0" encoding="utf-8"?>
<sst xmlns="http://schemas.openxmlformats.org/spreadsheetml/2006/main" count="1942" uniqueCount="1148">
  <si>
    <t>Audit Services Billing Worksheet</t>
  </si>
  <si>
    <t>Auditee Information</t>
  </si>
  <si>
    <t>Service ID:</t>
  </si>
  <si>
    <t>BIIS Account Number:</t>
  </si>
  <si>
    <t>Customer Name:</t>
  </si>
  <si>
    <t>Audited Site/Company Name:</t>
  </si>
  <si>
    <t>Audited Site Street Address:</t>
  </si>
  <si>
    <t>Audited Site City, State, Zip:</t>
  </si>
  <si>
    <t>Advance Payment:</t>
  </si>
  <si>
    <t>No</t>
  </si>
  <si>
    <r>
      <t>RMA</t>
    </r>
    <r>
      <rPr>
        <sz val="11"/>
        <color theme="1"/>
        <rFont val="Times New Roman"/>
        <family val="1"/>
      </rPr>
      <t xml:space="preserve">  - (See list of 16 states on page 2)</t>
    </r>
    <r>
      <rPr>
        <sz val="12"/>
        <color theme="1"/>
        <rFont val="Times New Roman"/>
        <family val="1"/>
      </rPr>
      <t>:</t>
    </r>
  </si>
  <si>
    <t>Audit Information</t>
  </si>
  <si>
    <t>Audit Type:</t>
  </si>
  <si>
    <t>Northwest Region BIQMS GAP Audit</t>
  </si>
  <si>
    <t>Audit Scope/Description/ID:</t>
  </si>
  <si>
    <t>Billable</t>
  </si>
  <si>
    <t>Category</t>
  </si>
  <si>
    <t>Auditor 1</t>
  </si>
  <si>
    <t>Auditor 2</t>
  </si>
  <si>
    <t>Other</t>
  </si>
  <si>
    <t>Coordinator/Reviewer</t>
  </si>
  <si>
    <t>ASB Admin</t>
  </si>
  <si>
    <t>Total for Billing</t>
  </si>
  <si>
    <t>Name</t>
  </si>
  <si>
    <t>Audit Time**</t>
  </si>
  <si>
    <t>Preparatory Time**</t>
  </si>
  <si>
    <t>Paperwork Time**</t>
  </si>
  <si>
    <t>Administrative Time**</t>
  </si>
  <si>
    <t>Travel Time**</t>
  </si>
  <si>
    <t>Other Time**</t>
  </si>
  <si>
    <t>Total Hours</t>
  </si>
  <si>
    <t>Other Expenses or Credits (Dollar Amount)</t>
  </si>
  <si>
    <t>Total Travel Expense</t>
  </si>
  <si>
    <t>**All time stated in hours, with partial hours rounded to the quarter hour.</t>
  </si>
  <si>
    <t>Travel Expense</t>
  </si>
  <si>
    <t>Airfare</t>
  </si>
  <si>
    <t>Car Rental/Fuel</t>
  </si>
  <si>
    <t xml:space="preserve">Mileage </t>
  </si>
  <si>
    <t>Mailing</t>
  </si>
  <si>
    <t>Lodging/ Per Diem</t>
  </si>
  <si>
    <t>Misc.</t>
  </si>
  <si>
    <t>Total</t>
  </si>
  <si>
    <t>Internal Comments:</t>
  </si>
  <si>
    <r>
      <t xml:space="preserve">Coordinator/Reviewer Approval:
</t>
    </r>
    <r>
      <rPr>
        <i/>
        <sz val="10"/>
        <color theme="1"/>
        <rFont val="Times New Roman"/>
        <family val="1"/>
      </rPr>
      <t>(indicated by signature)</t>
    </r>
  </si>
  <si>
    <t>RMA List of States:</t>
  </si>
  <si>
    <t>Connecticut, Delaware, Hawaii, Maine, Maryland, Massachusetts, Nevada, New Hampshire, New Jersey, New York, Pennsylvania, Rhode Island, Utah, Vermont, West Virginia and Wyoming.</t>
  </si>
  <si>
    <t>Please Select One</t>
  </si>
  <si>
    <t xml:space="preserve">AUDITEE INFORMATION </t>
  </si>
  <si>
    <t xml:space="preserve">Company Name: </t>
  </si>
  <si>
    <t>Audited Location Address</t>
  </si>
  <si>
    <t>GPS (Optional):</t>
  </si>
  <si>
    <t xml:space="preserve">Street: </t>
  </si>
  <si>
    <t>City, State, Zip:</t>
  </si>
  <si>
    <t>Multiple sites covered by this audit? (If Yes, provide details in Additional Comments)</t>
  </si>
  <si>
    <t>Mailing/Business Address</t>
  </si>
  <si>
    <t xml:space="preserve">Federal Account Number: </t>
  </si>
  <si>
    <t xml:space="preserve">Company Contact: </t>
  </si>
  <si>
    <t>Contact Title:</t>
  </si>
  <si>
    <t>Phone Number:</t>
  </si>
  <si>
    <t>Fax Number:</t>
  </si>
  <si>
    <t xml:space="preserve">E-Mail Address: </t>
  </si>
  <si>
    <t>Company uses USDA GAP&amp;GHP Logo on packaging or marketing materials?</t>
  </si>
  <si>
    <t>Is this company currently subject to the Produce Safety Rule (21 CFR Part 112)?</t>
  </si>
  <si>
    <t>AUDIT INFORMATION</t>
  </si>
  <si>
    <t>Date and Time 
of Audit</t>
  </si>
  <si>
    <t>Beginning</t>
  </si>
  <si>
    <t>Date:</t>
  </si>
  <si>
    <t>Time:</t>
  </si>
  <si>
    <t xml:space="preserve"> </t>
  </si>
  <si>
    <t>Ending</t>
  </si>
  <si>
    <t>Description of Operation:</t>
  </si>
  <si>
    <t xml:space="preserve">Harvest Company Name (if applicable): </t>
  </si>
  <si>
    <t>Other Contractors:</t>
  </si>
  <si>
    <t>Commodities Covered by Audit:</t>
  </si>
  <si>
    <t>Commodities Produced During Audit:</t>
  </si>
  <si>
    <t xml:space="preserve">Total Acres Covered by Audit: </t>
  </si>
  <si>
    <t xml:space="preserve">Total Square. Feet  Covered by Audit </t>
  </si>
  <si>
    <t>AUDITOR INFORMATION</t>
  </si>
  <si>
    <t>United States Department of Agriculture
Agricultural Marketing Service
Specialty Crops Program
Specialty Crops Inspection Division</t>
  </si>
  <si>
    <t>Field Office:</t>
  </si>
  <si>
    <t>Auditor Name(s):</t>
  </si>
  <si>
    <t>Auditor Signature(s):</t>
  </si>
  <si>
    <t>AUDIT SCOPE: (Please check all scopes audited)</t>
  </si>
  <si>
    <r>
      <rPr>
        <b/>
        <sz val="11"/>
        <color theme="1"/>
        <rFont val="Times New Roman"/>
        <family val="1"/>
      </rPr>
      <t>General Questions</t>
    </r>
    <r>
      <rPr>
        <sz val="11"/>
        <color theme="1"/>
        <rFont val="Times New Roman"/>
        <family val="1"/>
      </rPr>
      <t xml:space="preserve"> (All audits must begin with and pass this portion)</t>
    </r>
  </si>
  <si>
    <r>
      <rPr>
        <b/>
        <sz val="11"/>
        <color theme="1"/>
        <rFont val="Times New Roman"/>
        <family val="1"/>
      </rPr>
      <t>Field Operations and Harvesting</t>
    </r>
    <r>
      <rPr>
        <sz val="11"/>
        <color theme="1"/>
        <rFont val="Times New Roman"/>
        <family val="1"/>
      </rPr>
      <t>……………………………………………………….…….………</t>
    </r>
  </si>
  <si>
    <r>
      <rPr>
        <b/>
        <sz val="11"/>
        <color theme="1"/>
        <rFont val="Times New Roman"/>
        <family val="1"/>
      </rPr>
      <t>Post-Harvest Operations</t>
    </r>
    <r>
      <rPr>
        <sz val="11"/>
        <color theme="1"/>
        <rFont val="Times New Roman"/>
        <family val="1"/>
      </rPr>
      <t>……….…………………………………………………………...…………</t>
    </r>
  </si>
  <si>
    <r>
      <rPr>
        <b/>
        <sz val="11"/>
        <color theme="1"/>
        <rFont val="Times New Roman"/>
        <family val="1"/>
      </rPr>
      <t>Logo Use</t>
    </r>
    <r>
      <rPr>
        <sz val="11"/>
        <color theme="1"/>
        <rFont val="Times New Roman"/>
        <family val="1"/>
      </rPr>
      <t xml:space="preserve"> ………………………………………………….……………...……………………………</t>
    </r>
  </si>
  <si>
    <r>
      <rPr>
        <b/>
        <sz val="11"/>
        <color theme="1"/>
        <rFont val="Times New Roman"/>
        <family val="1"/>
      </rPr>
      <t>Tomato Audit Protocol Open-field Production and Harvesting</t>
    </r>
    <r>
      <rPr>
        <sz val="11"/>
        <color theme="1"/>
        <rFont val="Times New Roman"/>
        <family val="1"/>
      </rPr>
      <t>…...............................................</t>
    </r>
  </si>
  <si>
    <r>
      <rPr>
        <b/>
        <sz val="11"/>
        <color theme="1"/>
        <rFont val="Times New Roman"/>
        <family val="1"/>
      </rPr>
      <t xml:space="preserve">Tomato Audit Protocol Packinghouse </t>
    </r>
    <r>
      <rPr>
        <sz val="11"/>
        <color theme="1"/>
        <rFont val="Times New Roman"/>
        <family val="1"/>
      </rPr>
      <t>……………………………….……………..………………</t>
    </r>
  </si>
  <si>
    <r>
      <rPr>
        <b/>
        <sz val="11"/>
        <color theme="1"/>
        <rFont val="Times New Roman"/>
        <family val="1"/>
      </rPr>
      <t>Tomato Audit Protocol Greenhouse</t>
    </r>
    <r>
      <rPr>
        <sz val="11"/>
        <color theme="1"/>
        <rFont val="Times New Roman"/>
        <family val="1"/>
      </rPr>
      <t>……………….………..……...…………….…………………</t>
    </r>
  </si>
  <si>
    <r>
      <rPr>
        <b/>
        <sz val="11"/>
        <color theme="1"/>
        <rFont val="Times New Roman"/>
        <family val="1"/>
      </rPr>
      <t xml:space="preserve">Tomato Audit Protocol Packing and Distribution </t>
    </r>
    <r>
      <rPr>
        <sz val="11"/>
        <color theme="1"/>
        <rFont val="Times New Roman"/>
        <family val="1"/>
      </rPr>
      <t>….……………...……….………………………</t>
    </r>
  </si>
  <si>
    <t>OTHER INFORMATION</t>
  </si>
  <si>
    <t>Person(s) Interviewed:</t>
  </si>
  <si>
    <t>Audit Requested by:</t>
  </si>
  <si>
    <t>Distribute Audit Report to*(if known):</t>
  </si>
  <si>
    <t>Azzule</t>
  </si>
  <si>
    <t xml:space="preserve">*Supplying names of retail and food service buyers is not mandatory, however it is useful to know in the event the buyer requires USDA-AMS to send a copy of the audit report directly.  No audit results are sent to a 3rd party without the written consent of the auditee.  </t>
  </si>
  <si>
    <t>ADDITIONAL COMMENTS</t>
  </si>
  <si>
    <t>INTERNAL USE ONLY</t>
  </si>
  <si>
    <t xml:space="preserve">Reviewing Official Name: </t>
  </si>
  <si>
    <t xml:space="preserve">Signature: </t>
  </si>
  <si>
    <t xml:space="preserve">Date: </t>
  </si>
  <si>
    <t>Audit Results Meets USDA Acceptance Criteria</t>
  </si>
  <si>
    <t>AUDITOR COMPLETION INSTRUCTIONS</t>
  </si>
  <si>
    <t>All questions on the USDA Harmonized GAP and GAP Plus+ Standards - USDA Checklist shall be assessed according to the Verification Instructions outlined in the Harmonized GAP and GAP Plus+ Food Safety Standard. Auditors shall have a copy of the Standard with them when performing audits to verify questions are assessed appropriately. All questions shall be assessed using one of the following:</t>
  </si>
  <si>
    <r>
      <rPr>
        <b/>
        <u/>
        <sz val="12"/>
        <color theme="1"/>
        <rFont val="Times New Roman"/>
        <family val="1"/>
      </rPr>
      <t>Compliant (C)</t>
    </r>
    <r>
      <rPr>
        <sz val="12"/>
        <color theme="1"/>
        <rFont val="Times New Roman"/>
        <family val="1"/>
      </rPr>
      <t xml:space="preserve"> - The operation meets the requirements of the Harmonized GAP and GAP Plus+ Food Safety Standard.</t>
    </r>
  </si>
  <si>
    <r>
      <rPr>
        <b/>
        <u/>
        <sz val="12"/>
        <color theme="1"/>
        <rFont val="Times New Roman"/>
        <family val="1"/>
      </rPr>
      <t>Corrective Action Needed (CAN)</t>
    </r>
    <r>
      <rPr>
        <sz val="12"/>
        <color theme="1"/>
        <rFont val="Times New Roman"/>
        <family val="1"/>
      </rPr>
      <t xml:space="preserve"> - The operation does not meet the  requirement(s)  of the Harmonized GAP and GAP Plus+ Food Safety Standard, however the non-conformance  is not considered  to be an immediate food safety risk.</t>
    </r>
  </si>
  <si>
    <r>
      <rPr>
        <b/>
        <u/>
        <sz val="12"/>
        <color theme="1"/>
        <rFont val="Times New Roman"/>
        <family val="1"/>
      </rPr>
      <t>Immediate Action Required (IAR)</t>
    </r>
    <r>
      <rPr>
        <sz val="12"/>
        <color theme="1"/>
        <rFont val="Times New Roman"/>
        <family val="1"/>
      </rPr>
      <t xml:space="preserve"> - The operation does not meet the requirement(s) of the Harmonized GAP and GAP Plus+ Food Safety Standard and the non-conformance is considered an imminent food safety risk.  An imminent food safety risk is present when produce is grown, processed, packed or held under conditions that promote or cause the produce to become contaminated.  Observation of employee practices (personal or hygienic) that jeopardize, or may jeopardize, the safety of the produce are considered an "IAR".  The presence or evidence of rodents and an excessive amount of insects or pests are also considered an "IAR".</t>
    </r>
  </si>
  <si>
    <r>
      <rPr>
        <b/>
        <u/>
        <sz val="12"/>
        <color theme="1"/>
        <rFont val="Times New Roman"/>
        <family val="1"/>
      </rPr>
      <t>Not Applicable (N/A)</t>
    </r>
    <r>
      <rPr>
        <sz val="12"/>
        <color theme="1"/>
        <rFont val="Times New Roman"/>
        <family val="1"/>
      </rPr>
      <t xml:space="preserve"> - The question is not applicable to the operation.</t>
    </r>
  </si>
  <si>
    <r>
      <rPr>
        <b/>
        <sz val="12"/>
        <color theme="1"/>
        <rFont val="Times New Roman"/>
        <family val="1"/>
      </rPr>
      <t>Auditor Comments:</t>
    </r>
    <r>
      <rPr>
        <sz val="12"/>
        <color theme="1"/>
        <rFont val="Times New Roman"/>
        <family val="1"/>
      </rPr>
      <t xml:space="preserve"> The auditor shall document the findings associated with any question answered "CAN" or "IAR" in the auditor comment section of the checklist. Auditors may also document observations associated with any question on the checklist whether or not the question is a non-conformity if the explanation clarifies why a question was answered compliant.  The auditor shall write a comment for each question answered "N/A" addressing why the question was answered "N/A".</t>
    </r>
  </si>
  <si>
    <r>
      <rPr>
        <b/>
        <sz val="12"/>
        <color theme="1"/>
        <rFont val="Times New Roman"/>
        <family val="1"/>
      </rPr>
      <t>Tallying the Audit:</t>
    </r>
    <r>
      <rPr>
        <sz val="12"/>
        <color theme="1"/>
        <rFont val="Times New Roman"/>
        <family val="1"/>
      </rPr>
      <t xml:space="preserve"> Once the auditor finishes the audit, the score sheet shall be filled out by recording the number of C, CAN, IAR, and N/A's for each section of the audit. The question number of any question answered as CAN or IAR for each section shall be noted in the last column of the score sheet. </t>
    </r>
  </si>
  <si>
    <r>
      <rPr>
        <b/>
        <sz val="12"/>
        <color theme="1"/>
        <rFont val="Times New Roman"/>
        <family val="1"/>
      </rPr>
      <t>Corrective Action Reports:</t>
    </r>
    <r>
      <rPr>
        <sz val="12"/>
        <color theme="1"/>
        <rFont val="Times New Roman"/>
        <family val="1"/>
      </rPr>
      <t xml:space="preserve">  The auditor shall fill out a Corrective Action Report for each question that has been answered "CAN" or "IAR".  </t>
    </r>
  </si>
  <si>
    <t xml:space="preserve">Auditees should download the complete USDA Harmonized GAP and GAP Plus+ Standards which provides more complete &amp; detailed information regarding the specific questions covered by this audit checklist.  The complete Standard is available on the USDA website at www.ams.usda.gov/gapghp.  </t>
  </si>
  <si>
    <t xml:space="preserve">The acceptance criteria to meet USDA-AMS requirements are outlined on the USDA Acceptance Criteria page, however be aware that depending on who the client(s) requiring the audit are, their specific acceptance criteria may vary from the USDA-AMS criteria.   </t>
  </si>
  <si>
    <t xml:space="preserve">It is intended that the scopes of the audit selected are completed in their entirety and the audit not restricted to one specific section.  However, at the auditee's request, the audit may be split to accommodate scheduling; however, if this is done, the audit is not complete and no certificate or web posting will be issued until the audit is finalized. </t>
  </si>
  <si>
    <t>To schedule an audit, please go to the USDA-AMS website at www.ams.usda.gov/gapghp and review the "How to Request a GAP &amp; GHP Audit".  For auditees without internet access, please contact your local Federal or Federal-State Specialty Crops Inspection office, or the Audit Services Branch at 202-720-5021.</t>
  </si>
  <si>
    <t>USDA Acceptance Criteria for the</t>
  </si>
  <si>
    <t>USDA Harmonized GAP and GAP Plus+ Standards</t>
  </si>
  <si>
    <t xml:space="preserve"> No questions are assessed as an "IAR", Immediate Action Required.</t>
  </si>
  <si>
    <t xml:space="preserve"> Falsification of records is considered an "IAR".</t>
  </si>
  <si>
    <t>Any question marked with a  ● in the MAN column must be assessed as "compliant".</t>
  </si>
  <si>
    <t>Operation must have performed all risk assessments, designated with an "A" in the DOC column, in the USDA Harmonized GAP and GAP Plus+ Standards.</t>
  </si>
  <si>
    <t>If the auditee has been audited against the USDA GAP Plus+ Standard or the Harmonized GAP and GAP Plus+ Food Safety Standard previously, the auditee must have addressed all associated CANs or IARs, following their established corrective action procedure.</t>
  </si>
  <si>
    <t xml:space="preserve">In each major section (G, F, and P) of the audit, at least 80% of the questions not answered as "N/A" must be answered as compliant.  </t>
  </si>
  <si>
    <r>
      <rPr>
        <b/>
        <sz val="12"/>
        <color theme="1"/>
        <rFont val="Times New Roman"/>
        <family val="1"/>
      </rPr>
      <t>If an operation meets the acceptance criteria</t>
    </r>
    <r>
      <rPr>
        <sz val="12"/>
        <color theme="1"/>
        <rFont val="Times New Roman"/>
        <family val="1"/>
      </rPr>
      <t xml:space="preserve"> as outlined above, the operation will receive a certificate stating its conformance to the USDA Harmonized GAP and GAP Plus+ Standards as well as being posted to the USDA website.  Corrective action reports will still be supplied to the auditee for all nonconformances.  </t>
    </r>
  </si>
  <si>
    <r>
      <rPr>
        <b/>
        <sz val="12"/>
        <color theme="1"/>
        <rFont val="Times New Roman"/>
        <family val="1"/>
      </rPr>
      <t>If an operation does not meet the acceptance criteria</t>
    </r>
    <r>
      <rPr>
        <sz val="12"/>
        <color theme="1"/>
        <rFont val="Times New Roman"/>
        <family val="1"/>
      </rPr>
      <t xml:space="preserve"> as outlined above, a corrective action report form will be issued for each nonconformance noted on the audit.  The operation has the opportunity to take measures to address the issue and schedule a new audit in order to show compliance to the acceptance criteria.  </t>
    </r>
  </si>
  <si>
    <t>Audit Summary</t>
  </si>
  <si>
    <t>Name of Auditee:</t>
  </si>
  <si>
    <t>Date of audit:</t>
  </si>
  <si>
    <t>Section</t>
  </si>
  <si>
    <t>Questions</t>
  </si>
  <si>
    <t>Total # in Section</t>
  </si>
  <si>
    <t># of C</t>
  </si>
  <si>
    <t># of CAN</t>
  </si>
  <si>
    <t># of IAR</t>
  </si>
  <si>
    <t># of NA</t>
  </si>
  <si>
    <t>Question # of any CAN or IAR</t>
  </si>
  <si>
    <t>G</t>
  </si>
  <si>
    <t>General Questions</t>
  </si>
  <si>
    <t>G-1</t>
  </si>
  <si>
    <t>Management Responsibility</t>
  </si>
  <si>
    <t>G-2</t>
  </si>
  <si>
    <t>Food Safety Plan or Risk Assessment</t>
  </si>
  <si>
    <t>G-3</t>
  </si>
  <si>
    <t>Documentation &amp; Recordkeeping</t>
  </si>
  <si>
    <t>G-4</t>
  </si>
  <si>
    <t>Worker Education &amp; Training</t>
  </si>
  <si>
    <t>G-5</t>
  </si>
  <si>
    <t>Sampling &amp; Testing</t>
  </si>
  <si>
    <t>G-6</t>
  </si>
  <si>
    <t>Traceability</t>
  </si>
  <si>
    <t>G-7</t>
  </si>
  <si>
    <t>Recall Program</t>
  </si>
  <si>
    <t>G-8</t>
  </si>
  <si>
    <t>Corrective Actions and Food Safety Incidents</t>
  </si>
  <si>
    <t>G-9</t>
  </si>
  <si>
    <t>Self-Audits</t>
  </si>
  <si>
    <t>G-10</t>
  </si>
  <si>
    <t>Worker Health/Hygiene and Toilet/Handwashing Facilities</t>
  </si>
  <si>
    <t>G-11</t>
  </si>
  <si>
    <t>Agricultural and Cleaning Chemicals</t>
  </si>
  <si>
    <t>G-12</t>
  </si>
  <si>
    <t>Waste Management</t>
  </si>
  <si>
    <t>G-13</t>
  </si>
  <si>
    <t>Food Defense</t>
  </si>
  <si>
    <t>G-14</t>
  </si>
  <si>
    <t>Food Fraud</t>
  </si>
  <si>
    <t>F</t>
  </si>
  <si>
    <t>Field Operations and Harvesting</t>
  </si>
  <si>
    <t>F-1</t>
  </si>
  <si>
    <t>Field History &amp; Assessment</t>
  </si>
  <si>
    <t>F-2</t>
  </si>
  <si>
    <t>F-3</t>
  </si>
  <si>
    <t>Water System Description</t>
  </si>
  <si>
    <t>F-4</t>
  </si>
  <si>
    <t>Water System Risk Assessment</t>
  </si>
  <si>
    <t>F-5</t>
  </si>
  <si>
    <t>Water Management Plan</t>
  </si>
  <si>
    <t>F-6</t>
  </si>
  <si>
    <t>Animal Control</t>
  </si>
  <si>
    <t>F-7</t>
  </si>
  <si>
    <t>Soil Amendments</t>
  </si>
  <si>
    <t>F-8</t>
  </si>
  <si>
    <t>Vehicles, Equipment, Tools and Utensils</t>
  </si>
  <si>
    <t>F-9</t>
  </si>
  <si>
    <t>F-10</t>
  </si>
  <si>
    <t>Water/Ice Used in the Harvesting and Postharvest Operations</t>
  </si>
  <si>
    <t>F-11</t>
  </si>
  <si>
    <t>Containers, Bins and Packaging Materials</t>
  </si>
  <si>
    <t>F-12</t>
  </si>
  <si>
    <t>Field Packaging and Handling</t>
  </si>
  <si>
    <t>F-13</t>
  </si>
  <si>
    <t>Post-harvest Handling and Storage (Field Prior to Storage or Packinghouse)</t>
  </si>
  <si>
    <t>P</t>
  </si>
  <si>
    <t>Post-Harvest Operations</t>
  </si>
  <si>
    <t>P-1</t>
  </si>
  <si>
    <t>Produce Sourcing</t>
  </si>
  <si>
    <t>P-2</t>
  </si>
  <si>
    <t>P-3</t>
  </si>
  <si>
    <t>Facility</t>
  </si>
  <si>
    <t>P-4</t>
  </si>
  <si>
    <t>Pest and Animal Control</t>
  </si>
  <si>
    <t>P-5</t>
  </si>
  <si>
    <t>Equipment, Tools and Utensils</t>
  </si>
  <si>
    <t>P-6</t>
  </si>
  <si>
    <t>Maintenance and Sanitation</t>
  </si>
  <si>
    <t>P-7</t>
  </si>
  <si>
    <t>Post-Harvest Water/Ice</t>
  </si>
  <si>
    <t>P-8</t>
  </si>
  <si>
    <t>Containers, Bins and Packaging</t>
  </si>
  <si>
    <t>P-9</t>
  </si>
  <si>
    <t>Storage</t>
  </si>
  <si>
    <t>L</t>
  </si>
  <si>
    <t>Logo Use</t>
  </si>
  <si>
    <t>L-1</t>
  </si>
  <si>
    <t>Food Safety Plan or Quality Manual</t>
  </si>
  <si>
    <t>L-2</t>
  </si>
  <si>
    <t>Traceability and Recall Programs</t>
  </si>
  <si>
    <t>L-3</t>
  </si>
  <si>
    <t>Approved Suppliers</t>
  </si>
  <si>
    <t>L-4</t>
  </si>
  <si>
    <t>GAP &amp; GHP Logo Approved Use</t>
  </si>
  <si>
    <t>T</t>
  </si>
  <si>
    <t xml:space="preserve">Tomato Audit Protocol </t>
  </si>
  <si>
    <t xml:space="preserve">TOF </t>
  </si>
  <si>
    <t>Open-Field Production &amp; Havesting</t>
  </si>
  <si>
    <t>TPH</t>
  </si>
  <si>
    <t xml:space="preserve">Packinghouse </t>
  </si>
  <si>
    <t>TGH</t>
  </si>
  <si>
    <t xml:space="preserve">Greenhouse </t>
  </si>
  <si>
    <t xml:space="preserve">TPD </t>
  </si>
  <si>
    <t xml:space="preserve">Repacking and Distribution </t>
  </si>
  <si>
    <t>C, Compliant with requirement; CAN, Corrective action needed to address nonconformance; IAR, Immediate action required because of imminent food safety risk; N/A, not applicable or not needed.</t>
  </si>
  <si>
    <t>Date of Audit:</t>
  </si>
  <si>
    <t>Req. #</t>
  </si>
  <si>
    <t>Requirement</t>
  </si>
  <si>
    <t>DOC</t>
  </si>
  <si>
    <t>MAN</t>
  </si>
  <si>
    <t>C</t>
  </si>
  <si>
    <t>CAN</t>
  </si>
  <si>
    <t>IAR</t>
  </si>
  <si>
    <t>NA</t>
  </si>
  <si>
    <t>Auditor Comments</t>
  </si>
  <si>
    <t>G-1.1</t>
  </si>
  <si>
    <t>A food safety policy shall be in place.</t>
  </si>
  <si>
    <t>WP</t>
  </si>
  <si>
    <t>●</t>
  </si>
  <si>
    <t>G-1.1.a</t>
  </si>
  <si>
    <t>The food safety policy shall include measurable objectives for meeting the safety needs of products.</t>
  </si>
  <si>
    <t>G-1.2</t>
  </si>
  <si>
    <t>Management has designated individual(s) on-site and remote, including a list of alternatives authorized to act in absence of designated individuals, with roles, responsibilities, and resources for food safety functions.</t>
  </si>
  <si>
    <t>G-1.2.a</t>
  </si>
  <si>
    <t xml:space="preserve">The food safety plan outlines an organizational structure for at least those staff whose activities affect food safety. </t>
  </si>
  <si>
    <t>G-1.3</t>
  </si>
  <si>
    <t>There is a corrective action policy for food safety violations resulting from employees and workers.</t>
  </si>
  <si>
    <t>G-2.1</t>
  </si>
  <si>
    <t>There shall be a written Food Safety Plan. The plan shall cover the Operation.  The Operation and products covered shall be defined.</t>
  </si>
  <si>
    <t>G-2.2</t>
  </si>
  <si>
    <t>The food safety plan shall be reviewed at least annually and when changes that affect the operation occur.</t>
  </si>
  <si>
    <t>R</t>
  </si>
  <si>
    <t>G-2.3</t>
  </si>
  <si>
    <t>Operation has an approved supplier program for all incoming materials, including packaging, soil amendments, and alternative growing media, soil-less media, and substrates.</t>
  </si>
  <si>
    <t>G-2.4</t>
  </si>
  <si>
    <t xml:space="preserve">Operation has an approved services program for all services which may impact the safety of the product. </t>
  </si>
  <si>
    <t>G-2.4.a</t>
  </si>
  <si>
    <t>Approved supplier program contains written procedures for the evaluation, approval, and continued monitoring of suppliers and service providers.</t>
  </si>
  <si>
    <t>WP, R</t>
  </si>
  <si>
    <t>Documentation and Recordkeeping</t>
  </si>
  <si>
    <t>G-3.1</t>
  </si>
  <si>
    <t>Documentation shall be kept that demonstrates the food safety plan is being followed.</t>
  </si>
  <si>
    <t>G-3.2</t>
  </si>
  <si>
    <t>Documentation shall be readily available for inspection.</t>
  </si>
  <si>
    <t>G-3.3</t>
  </si>
  <si>
    <r>
      <t>Documentation shall be retained for a minimum period of two years, or as required by prevailing regulation</t>
    </r>
    <r>
      <rPr>
        <sz val="12"/>
        <color theme="1"/>
        <rFont val="Times New Roman"/>
        <family val="1"/>
      </rPr>
      <t>.</t>
    </r>
  </si>
  <si>
    <t>G-3.3.a</t>
  </si>
  <si>
    <t>Food safety plan documentation and records shall be securely stored and effectively controlled.</t>
  </si>
  <si>
    <t>Worker Education and Training</t>
  </si>
  <si>
    <t>G-4.1</t>
  </si>
  <si>
    <t>All employees and workers shall receive food safety training, appropriate to their job responsibilities.</t>
  </si>
  <si>
    <t>G-4.2</t>
  </si>
  <si>
    <t>Employees and workers with supervisory food safety responsibilities shall receive training sufficient to their responsibilities.</t>
  </si>
  <si>
    <t>G-4.3</t>
  </si>
  <si>
    <t>Contracted workers are held to the relevant food safety standards as they would be as employees or workers.</t>
  </si>
  <si>
    <t xml:space="preserve">● </t>
  </si>
  <si>
    <t>Sampling and Testing</t>
  </si>
  <si>
    <t>G-5.1</t>
  </si>
  <si>
    <t>Where laboratory analysis is required in the food safety plan, testing shall be performed by a GLP laboratory or laboratory participating in a proficiency testing program using scientifically valid methods.</t>
  </si>
  <si>
    <t>G-5.2</t>
  </si>
  <si>
    <t>Where microbiological analysis is required in the food safety plan, samples shall be collected in accordance with an established sampling procedure and prevailing regulations and records kept.</t>
  </si>
  <si>
    <t>G-5.3</t>
  </si>
  <si>
    <t>All microbiological testing as directed by the food safety plan shall include procedures and actions to be taken based on the results.</t>
  </si>
  <si>
    <t>G-6.1</t>
  </si>
  <si>
    <t>A documented traceability program shall be established.</t>
  </si>
  <si>
    <t>G-6.1.a</t>
  </si>
  <si>
    <t>Packaging must include product identification.</t>
  </si>
  <si>
    <t>G-6.1.b</t>
  </si>
  <si>
    <t>If product is intended for export, product meets labeling regulations of the country(ies) the product is being exported to.</t>
  </si>
  <si>
    <t>G-6.1.c</t>
  </si>
  <si>
    <t>If a post-harvest
operation supplies product to a farm stand or Community Supported Agriculture (CSA), records tracing the product from the
post-harvest operation to the farm stand or CSA are required.</t>
  </si>
  <si>
    <t>G-6.2</t>
  </si>
  <si>
    <t>A trace back and trace forward exercise shall be performed at least annually.</t>
  </si>
  <si>
    <t>G-7.1</t>
  </si>
  <si>
    <t>A documented recall program, including written procedures, shall be established.</t>
  </si>
  <si>
    <t>G-7.2</t>
  </si>
  <si>
    <t xml:space="preserve">The recall program shall have a designated recall team. </t>
  </si>
  <si>
    <t>G-7.3</t>
  </si>
  <si>
    <t xml:space="preserve">A mock recall exercise shall be performed at least annually at the operation being audited. </t>
  </si>
  <si>
    <t>G-8.1</t>
  </si>
  <si>
    <t>The operation shall have documented corrective action procedures.</t>
  </si>
  <si>
    <t>G-8.1.a</t>
  </si>
  <si>
    <t>Corrective action procedures shall include a procedure to evaluate complaints.</t>
  </si>
  <si>
    <t>G-8.1.b</t>
  </si>
  <si>
    <t>Food safety incidents are recorded and assessed to determine severity and risk, and are addressed according to a documented food safety incident management procedure.</t>
  </si>
  <si>
    <t>G-8.2</t>
  </si>
  <si>
    <t>Non-conforming product on hold for food safety is clearly identified and segregated from other products and packaging materials.</t>
  </si>
  <si>
    <t>WP
R</t>
  </si>
  <si>
    <t>G-9.1</t>
  </si>
  <si>
    <t>The Operation shall have documented self-audit procedures.</t>
  </si>
  <si>
    <t>G-10.1</t>
  </si>
  <si>
    <t>Operation shall have a policy for toilet, handwashing, hygiene, and health.</t>
  </si>
  <si>
    <t>G-10.2</t>
  </si>
  <si>
    <t>Employees, workers, and visitors shall be made aware of and follow all personal hygiene practices as designated by the operation.</t>
  </si>
  <si>
    <t xml:space="preserve">●  </t>
  </si>
  <si>
    <t>G-10.3</t>
  </si>
  <si>
    <t>Toilet facilities and restrooms shall be designed, constructed, and located in a manner that minimizes the potential risk for product contamination and are directly accessible for servicing.</t>
  </si>
  <si>
    <t>G-10.4</t>
  </si>
  <si>
    <t>Toilet facilities shall be of adequate number, easily accessible to employees, workers, and visitors and in compliance with applicable regulations.</t>
  </si>
  <si>
    <t>G-10.5</t>
  </si>
  <si>
    <t>The practice of disposing of used toilet tissue on the floor, in trash receptacles, or in boxes is prohibited except in situations where waste systems are not capable of handling toilet paper.</t>
  </si>
  <si>
    <t>G-10.6</t>
  </si>
  <si>
    <t>Toilet and wash stations shall be maintained in a clean and sanitary condition.</t>
  </si>
  <si>
    <t>G-10.7</t>
  </si>
  <si>
    <t>A response plan is in place for spills or leaks of field sanitation units.</t>
  </si>
  <si>
    <t>G-10.8</t>
  </si>
  <si>
    <t>Employees and workers shall wash their hands at any time when their hands may be a source of contamination.</t>
  </si>
  <si>
    <t>G-10.9</t>
  </si>
  <si>
    <t>Signage requiring handwashing is posted.</t>
  </si>
  <si>
    <t>G-10.10</t>
  </si>
  <si>
    <t>Clothing, including footwear, shall be effectively maintained, laundered, and worn so as to protect product from risk of contamination.</t>
  </si>
  <si>
    <t>G-10.11</t>
  </si>
  <si>
    <t>If gloves are used, the operation shall have a glove use policy.</t>
  </si>
  <si>
    <t>G-10.12</t>
  </si>
  <si>
    <t xml:space="preserve">If protective outer garments are worn in product handling areas, they shall be handled in a manner to protect against contamination. </t>
  </si>
  <si>
    <t>G-10.13</t>
  </si>
  <si>
    <t>The wearing of jewelry, body piercings and other loose objects shall be in compliance to company policy and applicable regulation.</t>
  </si>
  <si>
    <t>G-10.14</t>
  </si>
  <si>
    <t>The use of hair coverings shall be in compliance to company policy and applicable regulation.</t>
  </si>
  <si>
    <t>G-10.15</t>
  </si>
  <si>
    <t>Employee’s and worker’s personal belongings shall be stored in designated areas.</t>
  </si>
  <si>
    <t>G-10.16</t>
  </si>
  <si>
    <t>Smoking, chewing, eating, drinking (other than water), chewing gum, spitting, urinating, defecating, and using tobacco, shall be prohibited except in clearly designated areas.</t>
  </si>
  <si>
    <t>G-10.17</t>
  </si>
  <si>
    <t>Operation shall have a policy that break areas are located so as not to be a source of product contamination.</t>
  </si>
  <si>
    <t>G-10.18</t>
  </si>
  <si>
    <t>Drinking water shall be available to all field employees and workers.</t>
  </si>
  <si>
    <t>G-10.19</t>
  </si>
  <si>
    <t>Workers and visitors who show signs of illness shall be excluded from direct contact with produce or food-contact surfaces and from entering produce handling areas.</t>
  </si>
  <si>
    <t>G-10.20</t>
  </si>
  <si>
    <t>Employees and workers with exposed cuts, sores or lesions shall not be engaged in handling product.</t>
  </si>
  <si>
    <t>G-10.21</t>
  </si>
  <si>
    <t>Operation shall have and implement a blood and bodily fluids policy.</t>
  </si>
  <si>
    <t xml:space="preserve">WP </t>
  </si>
  <si>
    <t>G-10.22</t>
  </si>
  <si>
    <t>First aid kits shall be accessible to all employees and workers.</t>
  </si>
  <si>
    <t>G-11.1</t>
  </si>
  <si>
    <t>Use of pesticides and other agricultural chemicals shall comply with label directions and prevailing regulation.</t>
  </si>
  <si>
    <t>G-11.2</t>
  </si>
  <si>
    <t>Pre- and postharvest agricultural chemical use, shall consider the maximum residue limit (MRL) requirements in the country of origin or intended country of destination.</t>
  </si>
  <si>
    <t>G-11.3</t>
  </si>
  <si>
    <t>Agricultural chemicals shall be applied by trained, licensed, or certified applicators as required by prevailing regulation.</t>
  </si>
  <si>
    <t>G-11.4</t>
  </si>
  <si>
    <t>Water used with agricultural chemicals shall not be a potential source of product or field contamination.</t>
  </si>
  <si>
    <t>G-11.5</t>
  </si>
  <si>
    <t xml:space="preserve">Use of water treatment agricultural chemicals shall comply with label directions and prevailing regulation. </t>
  </si>
  <si>
    <t>G-11.6</t>
  </si>
  <si>
    <t>Agricultural chemical disposal shall not be a source of product or field contamination.</t>
  </si>
  <si>
    <t>G-11.6.a</t>
  </si>
  <si>
    <t>Agricultural chemicals approved for use on the crops being grown are stored separately from agricultural chemicals used for other purposes.</t>
  </si>
  <si>
    <t>G-11.7</t>
  </si>
  <si>
    <t>All cleaning agents shall be appropriate for use on food contact surfaces.</t>
  </si>
  <si>
    <t>G-11.8</t>
  </si>
  <si>
    <t xml:space="preserve">Compressed air or other gases that contact food or food contact surfaces must be maintained in a manner that does not serve as a potential source of product contamination. </t>
  </si>
  <si>
    <t>G-12.1</t>
  </si>
  <si>
    <t>Operation has implemented a waste management plan.</t>
  </si>
  <si>
    <t xml:space="preserve">G-12.2 </t>
  </si>
  <si>
    <t>Trash shall not come in contact with produce. </t>
  </si>
  <si>
    <t>G-13.1</t>
  </si>
  <si>
    <t>Operation shall assess the potential for unauthorized access to growing and/or packing areas and its impact on food safety.</t>
  </si>
  <si>
    <t>A</t>
  </si>
  <si>
    <t>G-13.2</t>
  </si>
  <si>
    <t>Operation shall develop an emergency response plan.</t>
  </si>
  <si>
    <t>G-13.2.a</t>
  </si>
  <si>
    <t>Initially and at least annually thereafter, the operation shall evaluate and document the risks associated with security (food defense), including unintentional security risks.</t>
  </si>
  <si>
    <t>G-13.2.b</t>
  </si>
  <si>
    <t xml:space="preserve">There shall be a written food defense plan to mitigate risks identified in the food defense risk assessment.  </t>
  </si>
  <si>
    <t>G-14.1.a</t>
  </si>
  <si>
    <t>The operation shall initially and at least annually thereafter, evaluate and document the risks associated with food fraud.</t>
  </si>
  <si>
    <t>G-14.1.b</t>
  </si>
  <si>
    <t xml:space="preserve">There shall be a written food fraud plan to mitigate risks identified in the food fraud risk assessment.  </t>
  </si>
  <si>
    <t>Code Key: A=Assessment of Risk; WP = Written Policy/Procedure/Plan; R = Record</t>
  </si>
  <si>
    <t xml:space="preserve">Additional Auditor Comments: </t>
  </si>
  <si>
    <t>Field History and Assessment</t>
  </si>
  <si>
    <t>F-1.1</t>
  </si>
  <si>
    <t xml:space="preserve">The food safety plan shall, initially and at least annually thereafter, evaluate and document the risks associated with land use history and adjacent land use including equipment and structures. </t>
  </si>
  <si>
    <t>F-1.1.a</t>
  </si>
  <si>
    <t>Operation has performed and documented a risk assessment of each production area prior to the harvest of that location. The risk assessment must include potential cross contamination between production sites.</t>
  </si>
  <si>
    <t>F-1.1.b</t>
  </si>
  <si>
    <t>Operation has identified control measures for all significant hazards identified during risk assessment.</t>
  </si>
  <si>
    <t>F-1.2</t>
  </si>
  <si>
    <t xml:space="preserve">For indoor growing and field storage buildings, building shall be constructed and maintained in a manner that prevents contamination of produce.  </t>
  </si>
  <si>
    <t>F-1.3</t>
  </si>
  <si>
    <t>Sewage or septic systems are maintained so as not to be a source of contamination.</t>
  </si>
  <si>
    <t>F-2.1</t>
  </si>
  <si>
    <t>A water system description shall be available for review.</t>
  </si>
  <si>
    <t>F-2.2</t>
  </si>
  <si>
    <t>The water source shall be in compliance with prevailing regulations.</t>
  </si>
  <si>
    <t>F-2.3</t>
  </si>
  <si>
    <t>Water systems shall not be cross-connected with human or animal waste systems.</t>
  </si>
  <si>
    <t>F-3.1</t>
  </si>
  <si>
    <t xml:space="preserve">An initial risk assessment shall be performed and documented that takes into consideration the historical testing results of the water source, the characteristics of the crop, the stage of the crop, and the method of application.   </t>
  </si>
  <si>
    <t>F-4.1</t>
  </si>
  <si>
    <t xml:space="preserve">There shall be a water management plan to mitigate risks associated with the water system on an ongoing basis.  </t>
  </si>
  <si>
    <t>F-4.2</t>
  </si>
  <si>
    <t>Water testing shall be part of the water management plan, as directed by the water risk assessment and current industry standards or prevailing regulations for the commodities being grown.</t>
  </si>
  <si>
    <t>F-4.3</t>
  </si>
  <si>
    <t xml:space="preserve">The testing program shall be implemented consistent with the water management plan.  </t>
  </si>
  <si>
    <t>F-4.4</t>
  </si>
  <si>
    <t>If water is treated to meet microbiological criteria, the treatment is approved and effective for its intended use, and is appropriately monitored.</t>
  </si>
  <si>
    <t>F-4.5</t>
  </si>
  <si>
    <t>If microbial die-off is used to achieve the operation’s microbial criteria, operation has documentation supporting its use.</t>
  </si>
  <si>
    <t>F-4.6</t>
  </si>
  <si>
    <t xml:space="preserve">If operation uses an alternative approach to regulatory microbiological testing compared to current industry standards or regulations, operation has scientific data or information to support the alternative as providing the same level of public health protection. </t>
  </si>
  <si>
    <t>F-5.1</t>
  </si>
  <si>
    <t>The operation has a written risk assessment on animal activity in and around the production area.</t>
  </si>
  <si>
    <t>F-5.2</t>
  </si>
  <si>
    <t>The operation routinely monitors for animal activity in and around the growing area during the growing season.</t>
  </si>
  <si>
    <t>F-5.3</t>
  </si>
  <si>
    <t xml:space="preserve">Based on the risk assessment, there shall be measures to prevent or minimize the potential for contamination from animals, including domesticated animals used in farming operations.  </t>
  </si>
  <si>
    <t>WP,R</t>
  </si>
  <si>
    <t>Soil Amendments and Alternative Growing Media/Substrate</t>
  </si>
  <si>
    <t>F-6.1</t>
  </si>
  <si>
    <t>The food safety plan shall address risk, preparation, use, and storage of animal-based soil amendments or biosolids.</t>
  </si>
  <si>
    <t>A,
R</t>
  </si>
  <si>
    <t>F-6.2</t>
  </si>
  <si>
    <t>If a soil amendment containing raw or incompletely treated manure is used, it shall be used in a manner so as not to serve as a source of contamination of produce as required by current industry standard or prevailing regulation.</t>
  </si>
  <si>
    <t>F-6.3</t>
  </si>
  <si>
    <t>If an alternative growing media, soil-less media, or substrate not of animal-origin is used (e.g., perlite, peat, coconut fiber, rock wool, clay pebbles), it is appropriate for its intended use and stored and handled in a manner to minimize the risk of contamination.</t>
  </si>
  <si>
    <t>F-7.1</t>
  </si>
  <si>
    <t>Equipment, vehicles, tools utensils and other items or materials used in farming operations that may contact produce are identified.</t>
  </si>
  <si>
    <t xml:space="preserve"> R</t>
  </si>
  <si>
    <t>F-7.2</t>
  </si>
  <si>
    <t>Equipment, vehicles, tools and utensils used in farming operations which come into contact with product are in good repair, fit for purpose, and are not a source of contamination of produce.</t>
  </si>
  <si>
    <t>F-7.2.a</t>
  </si>
  <si>
    <t>All equipment and instruments which have an effect on food safety shall be identified, adequately maintained and calibrated at a frequency sufficient to assure continuous accuracy.</t>
  </si>
  <si>
    <t>F-7.2.b</t>
  </si>
  <si>
    <t>Calibration of equipment is traceable to a recognized standard.</t>
  </si>
  <si>
    <t>F-7.2.c</t>
  </si>
  <si>
    <t>The cleaning and sanitation program shall include measures for monitoring to verify effectiveness.</t>
  </si>
  <si>
    <t>F-7.3</t>
  </si>
  <si>
    <t>Vehicles, equipment, tools and utensils shall be controlled so as not to be a source of chemical hazards.</t>
  </si>
  <si>
    <t>F-7.4</t>
  </si>
  <si>
    <t>Vehicles, equipment, tools and utensils shall be controlled so as not to be a source of physical hazards.</t>
  </si>
  <si>
    <t>F-7.5</t>
  </si>
  <si>
    <t>Cleaning and sanitizing procedures do not pose a risk of product contamination.</t>
  </si>
  <si>
    <t>F-7.6</t>
  </si>
  <si>
    <t xml:space="preserve">Water tanks are cleaned at a sufficient frequency so as not to be a source of contamination. </t>
  </si>
  <si>
    <t>Harvesting</t>
  </si>
  <si>
    <t>Preharvest Risk Assessment</t>
  </si>
  <si>
    <t>F-8.1</t>
  </si>
  <si>
    <t>A preharvest risk assessment shall be performed.</t>
  </si>
  <si>
    <t>Water/Ice Used in the Harvesting and Post-Harvest Operations</t>
  </si>
  <si>
    <t>F-9.1</t>
  </si>
  <si>
    <t>Operation has procedures for water used in contact with product or food contact surfaces.</t>
  </si>
  <si>
    <t>F-9.2</t>
  </si>
  <si>
    <t xml:space="preserve">Water use SOPs address the microbial quality of water or ice that directly contacts the harvested crop or is used on food-contact surfaces. </t>
  </si>
  <si>
    <t>F-9.3</t>
  </si>
  <si>
    <t>If an antimicrobial process or chemical treatment is used for harvest or post-harvest water, it shall be used in accordance with manufacturer instructions and the operation’s written SOP.</t>
  </si>
  <si>
    <t>F-9.4</t>
  </si>
  <si>
    <t>If water contacting product or food contact surfaces is re-used, it shall be treated using a registered or approved antimicrobial process or chemical treatment.</t>
  </si>
  <si>
    <t>F-9.5</t>
  </si>
  <si>
    <t>Water use SOPs address condition and maintenance of water-delivery system.</t>
  </si>
  <si>
    <t>F-9.6</t>
  </si>
  <si>
    <t>If applicable to the specific commodity, water use SOPs address control of wash water temperature.</t>
  </si>
  <si>
    <t>F-10.1</t>
  </si>
  <si>
    <t>Operation has written policy regarding storage of harvesting containers.</t>
  </si>
  <si>
    <t>F-10.2</t>
  </si>
  <si>
    <t>Operation has written policy regarding inspection of food contact containers prior to use.</t>
  </si>
  <si>
    <t>F-10.3</t>
  </si>
  <si>
    <t>Operation has written policy regarding acceptable harvesting containers.</t>
  </si>
  <si>
    <t>F-10.4</t>
  </si>
  <si>
    <t>Operation has written policy prohibiting use of harvest containers for non-harvest purposes.</t>
  </si>
  <si>
    <t xml:space="preserve">Field Packaging and Handling </t>
  </si>
  <si>
    <t>F-11.1</t>
  </si>
  <si>
    <t xml:space="preserve">Operation shall have a written policy that visibly contaminated, damaged or decayed produce is not harvested, or is culled. </t>
  </si>
  <si>
    <t>F-11.2</t>
  </si>
  <si>
    <t>Product that contacts the ground shall not be harvested unless the product normally grows in contact with the ground.</t>
  </si>
  <si>
    <t>F-11.3</t>
  </si>
  <si>
    <t xml:space="preserve">Harvest procedures shall include measures to inspect for and remove physical hazards. </t>
  </si>
  <si>
    <t>F-11.4</t>
  </si>
  <si>
    <t>Cloths, towels, or other cleaning materials that pose a risk of cross-contamination shall not be used to wipe produce, unless risk mitigation procedures are in place.</t>
  </si>
  <si>
    <t>F-11.5</t>
  </si>
  <si>
    <t>Packaging materials shall be appropriate for their intended use.</t>
  </si>
  <si>
    <t>F-11.6</t>
  </si>
  <si>
    <t>Packaging shall be stored in a manner that minimizes contamination.</t>
  </si>
  <si>
    <t>F-11.7</t>
  </si>
  <si>
    <t xml:space="preserve">Operation has written policy regarding whether packaging materials are permitted in direct contact with the soil.  </t>
  </si>
  <si>
    <t>F-11.8.a</t>
  </si>
  <si>
    <t xml:space="preserve">The operation has implemented a product release procedure.  </t>
  </si>
  <si>
    <t>Post-Harvest Handling and Storage (Field Prior to Storage or Packinghouse)</t>
  </si>
  <si>
    <t>F-12.1</t>
  </si>
  <si>
    <t>Harvested produce is handled in a manner such that it is not likely to become contaminated.</t>
  </si>
  <si>
    <t>F-12.1.a</t>
  </si>
  <si>
    <t xml:space="preserve">When product is field packed, collection, storage, and distribution points are maintained in a clean and hygienic condition. </t>
  </si>
  <si>
    <t>F-12.2</t>
  </si>
  <si>
    <t>Materials that come in contact with the produce shall be clean and in good repair.</t>
  </si>
  <si>
    <t>Equipment Sanitation and Maintenance</t>
  </si>
  <si>
    <t>F-13.1</t>
  </si>
  <si>
    <t>The operation shall have a policy, written procedures, and a checklist to verify cleanliness and functionality of shipping units (e.g., trailer).</t>
  </si>
  <si>
    <t>F-13.2</t>
  </si>
  <si>
    <t>Loading/unloading procedures and equipment shall minimize damage to and prevent contamination of produce.</t>
  </si>
  <si>
    <t xml:space="preserve">
</t>
  </si>
  <si>
    <t>P-1.1</t>
  </si>
  <si>
    <r>
      <t xml:space="preserve">The Operation has a policy and takes affirmative steps to ensure that all fresh produce that are packed or stored in the Operation are grown following requirements in </t>
    </r>
    <r>
      <rPr>
        <i/>
        <sz val="12"/>
        <color theme="1"/>
        <rFont val="Times New Roman"/>
        <family val="1"/>
      </rPr>
      <t>Field Operations and Harvesting</t>
    </r>
    <r>
      <rPr>
        <sz val="12"/>
        <color theme="1"/>
        <rFont val="Times New Roman"/>
        <family val="1"/>
      </rPr>
      <t xml:space="preserve"> harmonized standard.</t>
    </r>
  </si>
  <si>
    <t xml:space="preserve"> Facility</t>
  </si>
  <si>
    <t>P-2.1</t>
  </si>
  <si>
    <t>Operation has initially and at least annually thereafter, performed a documented risk assessment of the packinghouse, and has addressed all identified risks.</t>
  </si>
  <si>
    <t>P-2.1.a</t>
  </si>
  <si>
    <t>If microbiological hazards requiring a control are identified in the risk assessment of the packinghouse a microbial environmental monitoring program shall be established.</t>
  </si>
  <si>
    <t>P-2.2</t>
  </si>
  <si>
    <t>Building shall be located, designed, constructed, and maintained in a manner that prevents contamination of produce during handling, storage, and cooling.</t>
  </si>
  <si>
    <t>P-2.3</t>
  </si>
  <si>
    <t xml:space="preserve">Adequate lighting shall be provided in all areas. </t>
  </si>
  <si>
    <t>P-2.4</t>
  </si>
  <si>
    <t xml:space="preserve">Only essential glass and brittle plastic shall be present in the building. </t>
  </si>
  <si>
    <t>P-2.5</t>
  </si>
  <si>
    <t>Catwalks above product zones are protected to prevent produce or packaging contamination.</t>
  </si>
  <si>
    <t>P-2.6</t>
  </si>
  <si>
    <t xml:space="preserve">If applicable, operation has a written Allergen Control Program. </t>
  </si>
  <si>
    <t>A, WP</t>
  </si>
  <si>
    <t>P-3.1</t>
  </si>
  <si>
    <t xml:space="preserve">Operation has procedures to manage pests to the extent appropriate to the operation.  </t>
  </si>
  <si>
    <t>P-3.2</t>
  </si>
  <si>
    <t>Operation restricts animals from food handling areas.</t>
  </si>
  <si>
    <t>P-3.3</t>
  </si>
  <si>
    <t>If used, pest control devices, including rodent traps and electrical flying insect devices, are located to not contaminate produce or food handling surfaces.</t>
  </si>
  <si>
    <t>P-4.1</t>
  </si>
  <si>
    <t>All food contact equipment, tools and utensils are designed and made of materials that are easily cleaned and maintained.</t>
  </si>
  <si>
    <t>P-4.2</t>
  </si>
  <si>
    <t>Equipment is installed in a way that provides access for cleaning.</t>
  </si>
  <si>
    <t>P-4.3</t>
  </si>
  <si>
    <t>Equipment lubrication is managed so as not to contaminate food products.</t>
  </si>
  <si>
    <t>P-4.4</t>
  </si>
  <si>
    <t xml:space="preserve">All instruments or tools (e.g., test strips, titration kits) used to measure temperature, pH, antimicrobial levels and/or other important devices used to monitor requirements in this section shall be adequately maintained and calibrated at a frequency sufficient to assure continuous accuracy.  </t>
  </si>
  <si>
    <t>P-4.4.a</t>
  </si>
  <si>
    <t>P-4.5</t>
  </si>
  <si>
    <t xml:space="preserve">Foreign material control devices are inspected and maintained.  </t>
  </si>
  <si>
    <t>P-4.5.a</t>
  </si>
  <si>
    <t xml:space="preserve">Metal detection equipment, if utilized, shall be checked at a scheduled frequency as outlined in the operation’s food safety/HACCP plan using iron, non-iron and stainless-steel testing wands. </t>
  </si>
  <si>
    <t>P-5.1</t>
  </si>
  <si>
    <t>A preventive maintenance schedule with related SOPs shall be established.</t>
  </si>
  <si>
    <t>P-5.1.a</t>
  </si>
  <si>
    <t>Routine housekeeping practices must be implemented.</t>
  </si>
  <si>
    <t>P-5.2</t>
  </si>
  <si>
    <t>A master cleaning schedule with related SOPs shall be established.</t>
  </si>
  <si>
    <t>P-5.3</t>
  </si>
  <si>
    <t>Any temporary repairs on food contact surfaces are constructed of food-grade material.  Operation has a procedure to ensure that permanent repairs are implemented in a timely manner.</t>
  </si>
  <si>
    <t>P-5.4</t>
  </si>
  <si>
    <t>Cleaning equipment and tools are clean, in working order and stored properly away from product handling areas.</t>
  </si>
  <si>
    <t>P-5.5</t>
  </si>
  <si>
    <t>Food contact surfaces shall be cleaned, sanitized, and maintained according to the food safety plan.</t>
  </si>
  <si>
    <t>P-5.5.a</t>
  </si>
  <si>
    <t>P-5.6</t>
  </si>
  <si>
    <t>Transporting equipment shall be maintained to prevent contamination of products being transported.</t>
  </si>
  <si>
    <t>P-5.7</t>
  </si>
  <si>
    <t>Waste materials and their removal are managed to avoid contamination.</t>
  </si>
  <si>
    <t>P-5.8</t>
  </si>
  <si>
    <t>Outside garbage receptacles/ dumpsters are closed and located away from building entrances and the area around such sites is reasonably clean.</t>
  </si>
  <si>
    <t>P-5.9</t>
  </si>
  <si>
    <t>The plant grounds are reasonably free of litter, waste culls, vegetation, debris and standing water.</t>
  </si>
  <si>
    <t>P-5.10</t>
  </si>
  <si>
    <t>P-5.11</t>
  </si>
  <si>
    <t>The sewage disposal system is adequate for the process and maintained to prevent direct or indirect product contamination.</t>
  </si>
  <si>
    <t>P-6.1</t>
  </si>
  <si>
    <t xml:space="preserve">A postharvest water system description shall be prepared.  </t>
  </si>
  <si>
    <t xml:space="preserve"> R </t>
  </si>
  <si>
    <t>P-6.2</t>
  </si>
  <si>
    <t xml:space="preserve">Documented scheduled assessment of water system including delivery equipment shall be performed.  </t>
  </si>
  <si>
    <t>P-6.3</t>
  </si>
  <si>
    <t>P-6.4</t>
  </si>
  <si>
    <t>The operation’s food safety plan includes the produce washing process, if used.</t>
  </si>
  <si>
    <t>P-6.5</t>
  </si>
  <si>
    <t>Re-used water that contacts product or food contact surfaces shall be treated using a registered or approved antimicrobial process or chemical treatment.</t>
  </si>
  <si>
    <t>P-6.6</t>
  </si>
  <si>
    <t xml:space="preserve">If a postharvest water antimicrobial treatment is used, it shall be used in accordance with established operational procedure and manufacturer instructions. </t>
  </si>
  <si>
    <t>P-6.7</t>
  </si>
  <si>
    <t>If applicable to the specific commodity, water use SOPs address control of immersion water temperature.</t>
  </si>
  <si>
    <t xml:space="preserve">
R</t>
  </si>
  <si>
    <t>P-6.8</t>
  </si>
  <si>
    <t>Water change schedules shall be developed for all uses of water where water is re-used.</t>
  </si>
  <si>
    <t>P-6.9</t>
  </si>
  <si>
    <t>Debris, damaged and/or visibly contaminated produce shall be removed from wash areas/dump tanks to the extent possible.</t>
  </si>
  <si>
    <t>P-7.1</t>
  </si>
  <si>
    <t xml:space="preserve">Specifications for all packaging materials and labels that impact finished product safety shall be provided and comply with prevailing regulations.  </t>
  </si>
  <si>
    <t>P-7.2</t>
  </si>
  <si>
    <t>Operation has a written procedure for inspecting incoming packaging materials</t>
  </si>
  <si>
    <t>P-7.3</t>
  </si>
  <si>
    <t>Operation has written policy regarding storage and post-storage handling of product-contact containers.</t>
  </si>
  <si>
    <t>P-7.4</t>
  </si>
  <si>
    <t>P-7.5</t>
  </si>
  <si>
    <t xml:space="preserve">Operation has written policy regarding whether product-contact containers are permitted in direct contact with the ground or floor.  </t>
  </si>
  <si>
    <t>P-7.6</t>
  </si>
  <si>
    <t>Operation has written policy regarding inspection of food contact containers and bins prior to use.</t>
  </si>
  <si>
    <t>P-7.7</t>
  </si>
  <si>
    <t>Operation has written policy regarding acceptable product-contact containers.</t>
  </si>
  <si>
    <t>P-7.8</t>
  </si>
  <si>
    <t>Operation has written policy prohibiting use of product-contact containers for non-product purposes unless clearly marked or labeled for that purpose.</t>
  </si>
  <si>
    <t>P-7.9</t>
  </si>
  <si>
    <t>Pallets shall be kept clean and in good condition as appropriate for their intended use.</t>
  </si>
  <si>
    <t>P-8.1</t>
  </si>
  <si>
    <t>Product storage areas and conditions shall be appropriate to the commodities stored.</t>
  </si>
  <si>
    <t>P-8.2</t>
  </si>
  <si>
    <t xml:space="preserve">Iced produce is handled so as not to serve as a source of contamination. </t>
  </si>
  <si>
    <t>P-8.3</t>
  </si>
  <si>
    <t>Non-product storage areas shall be maintained so as not to be a source of product or materials contamination.</t>
  </si>
  <si>
    <t>P-8.4</t>
  </si>
  <si>
    <t xml:space="preserve">Food packaging and packing materials shall be stored in a manner that minimizes contamination. </t>
  </si>
  <si>
    <t>P-8.4.a</t>
  </si>
  <si>
    <t>The operation has a procedure to ensure that purchased materials, work in progress and finished products are used in the correct order, and within the allocated shelf life when applicable.</t>
  </si>
  <si>
    <t>P-8.5</t>
  </si>
  <si>
    <t>Adequate space shall be maintained between rows of stored materials to allow cleaning and inspection.</t>
  </si>
  <si>
    <t>P-8.6</t>
  </si>
  <si>
    <t>All chemicals shall be stored in a secure separate area. All chemicals shall be properly labeled.</t>
  </si>
  <si>
    <t>P-8.7</t>
  </si>
  <si>
    <t xml:space="preserve">When produce is cooled, it is cooled to temperatures appropriate to the commodity according to current established regulatory or industry standards.  </t>
  </si>
  <si>
    <t>P-8.8</t>
  </si>
  <si>
    <t>Where temperature control is required by the food safety plan, cooling facilities shall be fitted with temperature monitoring equipment or suitable temperature monitoring device.</t>
  </si>
  <si>
    <t>P-8.9</t>
  </si>
  <si>
    <t>Cooling equipment shall be maintained so as not to be a source of product contamination.</t>
  </si>
  <si>
    <t>Transportation (Packinghouse to Customer)</t>
  </si>
  <si>
    <t>P-9.1</t>
  </si>
  <si>
    <t>There is a written policy for transporters and conveyances to maintain a specified temperature(s) during transit.</t>
  </si>
  <si>
    <t xml:space="preserve">P-9.2 </t>
  </si>
  <si>
    <t xml:space="preserve">Prior to loading, the vehicle shall be pre-cooled.  </t>
  </si>
  <si>
    <t>P-9.3</t>
  </si>
  <si>
    <t>The refrigerated transport vehicles shall have properly maintained and fully functional refrigeration equipment.</t>
  </si>
  <si>
    <t>P-9.4</t>
  </si>
  <si>
    <t>Where required, temperatures of product are taken and recorded prior to or upon loading.</t>
  </si>
  <si>
    <t>P-9.5</t>
  </si>
  <si>
    <t xml:space="preserve">WP,R </t>
  </si>
  <si>
    <t>P-9.6</t>
  </si>
  <si>
    <t>Note:  An official identification logo has been developed in conjunction with the USDA GAP &amp; GHP program which may be used to indicate participation in the program.  Participants may use the logo, provided they meet the requirements of the USDA logo use instructions found at www.ams.usda.gov/gapghp and meet the requirements of this audit.  Failure to meet the audit will result in steps taken in accordance with the USDA logo use instructions.</t>
  </si>
  <si>
    <t>The USDA Logo Use Addendum acceptance criteria is as follows:</t>
  </si>
  <si>
    <t>No questions are assessed as an "IAR", Immediate Action Required.</t>
  </si>
  <si>
    <t>Falsification of records is considered an "IAR".</t>
  </si>
  <si>
    <t xml:space="preserve">All questions not answered as "NA" are answered as compliant. </t>
  </si>
  <si>
    <t>Additional questions required for operations approved to use the USDA GAP &amp; GHP Logo</t>
  </si>
  <si>
    <t xml:space="preserve">Food Safety Plan or Quality Manual </t>
  </si>
  <si>
    <t>L-1.1</t>
  </si>
  <si>
    <t>The operation’s food safety plan or quality manual contains procedures on how the USDA GAP &amp; GHP logo will be used.</t>
  </si>
  <si>
    <t>L-1.2</t>
  </si>
  <si>
    <t xml:space="preserve">There is a designated person to be responsible for the control of inventory bearing the logo. </t>
  </si>
  <si>
    <t xml:space="preserve">Traceability and Recall Program </t>
  </si>
  <si>
    <t>L-2.1</t>
  </si>
  <si>
    <t>The operation uses the USDA GAP &amp; GHP logo only on packages, containers, or consumer units which are traceable.</t>
  </si>
  <si>
    <t>L-3.1</t>
  </si>
  <si>
    <t>The Operation has supplied a list of approved suppliers to the local Federal or State auditor’s office.</t>
  </si>
  <si>
    <t>L-3.2</t>
  </si>
  <si>
    <t>All suppliers currently in use by the operation are listed on the supplied list of approved suppliers.</t>
  </si>
  <si>
    <t>L-3.3</t>
  </si>
  <si>
    <t xml:space="preserve">All suppliers have successfully completed and met the requirements of a USDA approved GAP &amp; GHP audit (USDA GAP&amp;GHP audit, commodity specific audit, or Produce GAPs Harmonized Audit, or Harmonized GAP Plus+ Audit) . </t>
  </si>
  <si>
    <t xml:space="preserve">GAP &amp; GHP Logo Approved Use </t>
  </si>
  <si>
    <t>L-4.1</t>
  </si>
  <si>
    <t>The logo is only used on products, processes, and packaging as approved on the SC-652.</t>
  </si>
  <si>
    <t>L-4.2</t>
  </si>
  <si>
    <t>All packaging or labels, which bear the GAP &amp; GHP logo, are accountable items.</t>
  </si>
  <si>
    <t>L-4.3</t>
  </si>
  <si>
    <t xml:space="preserve">The operation’s inventory list of these packaging or labels is maintained and current. </t>
  </si>
  <si>
    <t>L-4.4</t>
  </si>
  <si>
    <t xml:space="preserve">The logo is only used on packaging and labels that are clean and bright in appearance, without marks, stains, or other evidence of previous use. </t>
  </si>
  <si>
    <t>Code Key: WP = Written Policy/Procedure; R = Record</t>
  </si>
  <si>
    <t xml:space="preserve">Additional questions required for operations requesting to use the USDA Tomato Audit Protocol Open-field Production and Harvesting </t>
  </si>
  <si>
    <t>TOF - 1</t>
  </si>
  <si>
    <t xml:space="preserve">Management Responsibility </t>
  </si>
  <si>
    <t xml:space="preserve">TOF-1.1 </t>
  </si>
  <si>
    <t>Operation has current copies of the Commodity Specific Food Safety Guidelines for the Fresh Tomato Supply Chain, Food Safety Programs and Auditing Protocol for the Fresh Tomato Supply Chain, the relevant Harmonized Food Safety Standard, and additional food safety documents as required by state and/or federal regulation.</t>
  </si>
  <si>
    <t>TOF - 2</t>
  </si>
  <si>
    <t xml:space="preserve">Self-Audits </t>
  </si>
  <si>
    <t>TOF-2.1</t>
  </si>
  <si>
    <t xml:space="preserve">Operation has procedures for conducting self-audits and conducts self-audits to verify compliance with established internal policies and procedures. </t>
  </si>
  <si>
    <t>WP,
R</t>
  </si>
  <si>
    <t xml:space="preserve">TOF - 3 </t>
  </si>
  <si>
    <t xml:space="preserve">Field History and Pre-harvest Assessments </t>
  </si>
  <si>
    <t xml:space="preserve">TOF-3.1 </t>
  </si>
  <si>
    <t xml:space="preserve">If the field is subject to flooding, operation has an established decision tree or corrective action plan in the event of flooding in the production area. Procedures prohibit harvest of  product that has come into contact with flood waters. </t>
  </si>
  <si>
    <t xml:space="preserve">TOF-3.2 </t>
  </si>
  <si>
    <t>Operation shall conduct the required Combined Harmonized Standard F-9.1 pre-harvest risk assessment no more than five (5) days from the first scheduled harvest date.</t>
  </si>
  <si>
    <t>TOF - 4</t>
  </si>
  <si>
    <t xml:space="preserve">Workers Health/Hygiene and Toilet/Handwashing Facilities </t>
  </si>
  <si>
    <t xml:space="preserve">TOF-4.1 </t>
  </si>
  <si>
    <t>A response plan is in place in the event of a major spill or leak of field sanitation units.</t>
  </si>
  <si>
    <t>TOF-4.2</t>
  </si>
  <si>
    <t xml:space="preserve">If hand wash water tanks are used, they are cleaned and sanitized and the water is changed periodically.  </t>
  </si>
  <si>
    <t>TOF-4.3</t>
  </si>
  <si>
    <t xml:space="preserve">Policies shall require hand washing with soap and potable water at the appropriate time, such as before starting work, after use of toilet facilities, after breaks and when hands may have become contaminated. Policy shall apply to employees, outside contractors, inspectors, and visitors. Compliance is emphasized by management.  </t>
  </si>
  <si>
    <t xml:space="preserve">TOF-4.4 </t>
  </si>
  <si>
    <t>If gloves are used, there must be a written SOP regarding their use.</t>
  </si>
  <si>
    <t>TOF - 5</t>
  </si>
  <si>
    <t xml:space="preserve">Pesticides </t>
  </si>
  <si>
    <t xml:space="preserve">TOF-5.1 </t>
  </si>
  <si>
    <t>Pesticide Usage Water used to mix pesticides meets FDA E. coli standards for water in 21 CFR § 112.44(a); i.e., no detectable generic E. coli in 100 mL of agricultural water.</t>
  </si>
  <si>
    <t>TOF - 6</t>
  </si>
  <si>
    <t xml:space="preserve">Water Used in Growing Activities </t>
  </si>
  <si>
    <t>TOF-6.1</t>
  </si>
  <si>
    <r>
      <rPr>
        <b/>
        <sz val="12"/>
        <color theme="1"/>
        <rFont val="Times New Roman"/>
        <family val="1"/>
      </rPr>
      <t>Non-Foliar</t>
    </r>
    <r>
      <rPr>
        <sz val="12"/>
        <color theme="1"/>
        <rFont val="Times New Roman"/>
        <family val="1"/>
      </rPr>
      <t xml:space="preserve"> The water test meets FDA E. coli standards for foliar application water as described in 21 CFR § 112.44(b). </t>
    </r>
  </si>
  <si>
    <t xml:space="preserve">TOF-6.2 </t>
  </si>
  <si>
    <r>
      <rPr>
        <b/>
        <sz val="12"/>
        <color theme="1"/>
        <rFont val="Times New Roman"/>
        <family val="1"/>
      </rPr>
      <t>Foliar</t>
    </r>
    <r>
      <rPr>
        <sz val="12"/>
        <color theme="1"/>
        <rFont val="Times New Roman"/>
        <family val="1"/>
      </rPr>
      <t xml:space="preserve"> The water test meets FDA standards for water in 21 CFR § 112.44(a); i.e., no detectable generic E. coli in 100 milliliters (mL) of agricultural water.  </t>
    </r>
  </si>
  <si>
    <t>TOF - 7</t>
  </si>
  <si>
    <t xml:space="preserve">Soil Amendments </t>
  </si>
  <si>
    <t xml:space="preserve">TOF-7.1 </t>
  </si>
  <si>
    <t xml:space="preserve">If fertilizers containing manures or composts are used, only properly treated (composted or heat treated) manures are allowed for use in fields. Biosolids are not permitted. </t>
  </si>
  <si>
    <t>TOF - 8</t>
  </si>
  <si>
    <t xml:space="preserve">Sanitizing Agents Used During Harvest </t>
  </si>
  <si>
    <t>TOF-8.1</t>
  </si>
  <si>
    <t>All compounds used to clean or sanitize food contact containers, tools, utensils, equipment or other food contact surfaces are approved for that use by the US EPA, FDA or other prevailing agency. Actual use conforms to label directions.</t>
  </si>
  <si>
    <t>TOF - 9</t>
  </si>
  <si>
    <t xml:space="preserve">Product Containers </t>
  </si>
  <si>
    <t xml:space="preserve">TOF-9.1 </t>
  </si>
  <si>
    <t xml:space="preserve">Reusable product bins, trays and containers are made of impervious materials that can be cleaned and sanitized. </t>
  </si>
  <si>
    <t>TOF-9.2</t>
  </si>
  <si>
    <t xml:space="preserve">Operation has a policy that requires bins, trays, and boxes made of corrugated cardboard are for single use only. </t>
  </si>
  <si>
    <t xml:space="preserve">TOF-9.3 </t>
  </si>
  <si>
    <t xml:space="preserve">SOP specifies that workers do not remove harvest buckets from the field.  </t>
  </si>
  <si>
    <t>TOF-10</t>
  </si>
  <si>
    <t xml:space="preserve">Field Packing of Tomatoes </t>
  </si>
  <si>
    <t>TOF-10.1</t>
  </si>
  <si>
    <t xml:space="preserve">Packing containers shall be labeled as to their source, and to identify that the product has been field packed.  </t>
  </si>
  <si>
    <t xml:space="preserve">Additional questions required for operations requesting to use the USDA Tomato Audit Protocol Packinghouse </t>
  </si>
  <si>
    <t>TPH - 1</t>
  </si>
  <si>
    <t xml:space="preserve">TPH-1.1 </t>
  </si>
  <si>
    <t xml:space="preserve">Operation has current copies of the Commodity Specific Food Safety Guidelines for the Fresh Tomato Supply Chain, Food Safety Programs and Auditing Protocol for the Fresh Tomato Supply Chain, the relevant Harmonized Food Safety Standard, and additional food safety documents as required by state and/or federal regulation.  </t>
  </si>
  <si>
    <t>TPH-1.2</t>
  </si>
  <si>
    <t xml:space="preserve">Operation has been registered or permitted as a food handling establishment as required by state or federal regulation.  </t>
  </si>
  <si>
    <t>TPH - 2</t>
  </si>
  <si>
    <t xml:space="preserve">Raw Material Sourcing </t>
  </si>
  <si>
    <t>TPH-2.1</t>
  </si>
  <si>
    <t xml:space="preserve">The operation has a policy and takes affirmative steps to ensure that all fresh tomatoes that are packed or stored in the facility are grown following requirements in Tomato Metrics Audit - Open Field Production, Harvest and Field Packing.  </t>
  </si>
  <si>
    <t>TPH-2.2</t>
  </si>
  <si>
    <t xml:space="preserve">Operation has procedures to ensure that the tomato staging area and staging practices do not pose a risk of tomato contamination.  </t>
  </si>
  <si>
    <t xml:space="preserve">TPH - 3 </t>
  </si>
  <si>
    <t xml:space="preserve">Traceability </t>
  </si>
  <si>
    <t xml:space="preserve">TPH-3.1 </t>
  </si>
  <si>
    <t xml:space="preserve">Lot identification shall be labeled on all cases and clearly legible.  </t>
  </si>
  <si>
    <t>TPH - 4</t>
  </si>
  <si>
    <t xml:space="preserve">Self-Audit </t>
  </si>
  <si>
    <t xml:space="preserve">TPH-4.1 </t>
  </si>
  <si>
    <t>Operation has procedures for conducting self-audits and conducts self-audits to verify compliance with established internal policies and procedures</t>
  </si>
  <si>
    <t>TPH - 5</t>
  </si>
  <si>
    <t xml:space="preserve">Product Containers and Packaging Materials </t>
  </si>
  <si>
    <t xml:space="preserve">TPH-5.1 </t>
  </si>
  <si>
    <t xml:space="preserve">Tomato-contact bulk bins, gondolas, totes and trays shall not be constructed of wood.  </t>
  </si>
  <si>
    <t>TPH-5.2</t>
  </si>
  <si>
    <t xml:space="preserve">The operation has written procedures for cleaning and sanitizing of produce food contact containers, requiring that bulk bins, gondolas, totes and trays are cleaned and sanitized periodically and is documented.  </t>
  </si>
  <si>
    <t xml:space="preserve">TPH-5.3 </t>
  </si>
  <si>
    <t xml:space="preserve">Operation has a policy that requires bins, trays, and boxes made of corrugated cardboard are for single use only.  </t>
  </si>
  <si>
    <t>TPH - 6</t>
  </si>
  <si>
    <t xml:space="preserve">Packinghouse Condition and Equipment </t>
  </si>
  <si>
    <t xml:space="preserve">A. </t>
  </si>
  <si>
    <t xml:space="preserve">General Building </t>
  </si>
  <si>
    <t>TPH-6.1</t>
  </si>
  <si>
    <t xml:space="preserve">Facility is constructed/ arranged to allow separation of incoming, in-process and finished products.  </t>
  </si>
  <si>
    <t xml:space="preserve">TPH-6.2 </t>
  </si>
  <si>
    <t xml:space="preserve">Operation has procedures that minimize the accumulation of standing water.  </t>
  </si>
  <si>
    <t xml:space="preserve">B. </t>
  </si>
  <si>
    <t xml:space="preserve">Facility and Equipment </t>
  </si>
  <si>
    <t xml:space="preserve">TPH-6.3 </t>
  </si>
  <si>
    <t xml:space="preserve">All food contact surfaces are made of material and designed to be easily cleaned and sanitized, and are maintained in good condition. </t>
  </si>
  <si>
    <t xml:space="preserve">TPH-6.4 </t>
  </si>
  <si>
    <t xml:space="preserve">Wood is not used as a food contact surface.  </t>
  </si>
  <si>
    <t>TPH-6.5</t>
  </si>
  <si>
    <t xml:space="preserve">SDS are on file for all chemicals used in the facility, and readily accessible. </t>
  </si>
  <si>
    <t xml:space="preserve">TPH - 7 </t>
  </si>
  <si>
    <t xml:space="preserve">Worker Health/Hygiene and Toilet/Handwashing Facilities </t>
  </si>
  <si>
    <t xml:space="preserve">TPH-7.1 </t>
  </si>
  <si>
    <t>If portable hand wash water tanks are used, they are cleaned and sanitized and the water is changed periodically.</t>
  </si>
  <si>
    <t>TPH - 8</t>
  </si>
  <si>
    <t xml:space="preserve">Product Wash Water Management </t>
  </si>
  <si>
    <t>TPH-8.1</t>
  </si>
  <si>
    <t>In systems where tomatoes are submerged or dwell in water, water temperature is monitored and controlled. Water temperature should be at least 10ºF above average pulp temperature of tomatoes when entering the water.</t>
  </si>
  <si>
    <t>TPH-8.2</t>
  </si>
  <si>
    <t>Operations utilizing spray systems in place of whole tomato immersion shall design the line so that the entire tomato surface is rinsed.</t>
  </si>
  <si>
    <t xml:space="preserve">TPH-8.3 </t>
  </si>
  <si>
    <t xml:space="preserve">If a spray bar system is used, operation has a water use SOP that addresses treatment of that water. </t>
  </si>
  <si>
    <t xml:space="preserve">TPH-8.4 </t>
  </si>
  <si>
    <t xml:space="preserve">If water quality is based upon a chlorine-based sanitizer, the process shall be targeted to be at least 100 ppm free available chlorine (FAC), measured at the exit of the product from the water system, unless validation data are available to demonstrate a lower FAC is effective under operating conditions.  </t>
  </si>
  <si>
    <t xml:space="preserve">TPH-8.5 </t>
  </si>
  <si>
    <t xml:space="preserve">If water quality is based upon a peroxyacetic, peracetic or peracid system, levels shall be maintained in accordance with manufacturer’s label directions. </t>
  </si>
  <si>
    <t xml:space="preserve">TPH - 9 </t>
  </si>
  <si>
    <t xml:space="preserve">Quarantine or On-hold Materials </t>
  </si>
  <si>
    <t xml:space="preserve">TPH-9.1 </t>
  </si>
  <si>
    <t xml:space="preserve">Materials placed on hold, quarantined or rejected are clearly identified and segregated from other products and packaging materials. </t>
  </si>
  <si>
    <t>TPH - 10</t>
  </si>
  <si>
    <t xml:space="preserve">Tomato Rerunning Processes </t>
  </si>
  <si>
    <t xml:space="preserve">TPH-10.1 </t>
  </si>
  <si>
    <t xml:space="preserve">Tomato lots shall not be commingled in a rerunning process. Boxes shall not be reused if prohibited by prevailing regulation or law.  </t>
  </si>
  <si>
    <t>TPH - 11</t>
  </si>
  <si>
    <t>Food Defense Awareness</t>
  </si>
  <si>
    <t>TPH-11.1</t>
  </si>
  <si>
    <t>The facility is registered with FDA as required by the Public Health Security and Bioterrorism Preparedness and Response Act of 2002.</t>
  </si>
  <si>
    <t>TPH-11.2</t>
  </si>
  <si>
    <t xml:space="preserve">There are procedures in place that readily identify employees, and those with specific access privileges, e.g., to chemical storage, to the water system.  </t>
  </si>
  <si>
    <t>Additional questions required for operations requesting to use the USDA Tomato Audit Protocol Greenhouse</t>
  </si>
  <si>
    <t>TGH 1</t>
  </si>
  <si>
    <t xml:space="preserve">TGH-1.1 </t>
  </si>
  <si>
    <t xml:space="preserve">TGH 2 </t>
  </si>
  <si>
    <t xml:space="preserve">Recordkeeping and Traceability </t>
  </si>
  <si>
    <t xml:space="preserve">Greenhouse Packing </t>
  </si>
  <si>
    <t xml:space="preserve">TGH-2.1 </t>
  </si>
  <si>
    <t xml:space="preserve">Containers shall be accurately labeled with commodity name, greenhouse firm name and information sufficient to allow for source and lot identification. </t>
  </si>
  <si>
    <t xml:space="preserve">Packinghouse Packed Greenhouse Tomatoes </t>
  </si>
  <si>
    <t xml:space="preserve">TGH-2.2 </t>
  </si>
  <si>
    <t xml:space="preserve">The greenhouse shall maintain supply chain information available to the packinghouse to facilitate accurate traceability; i.e., quantity, greenhouse identification and date of harvest/pack.  </t>
  </si>
  <si>
    <t>TGH 3</t>
  </si>
  <si>
    <t xml:space="preserve">TGH-3.1 </t>
  </si>
  <si>
    <t xml:space="preserve">Operation has procedures for conducting self-audits and conducts self-audits to verify compliance with established internal policies and procedures.  </t>
  </si>
  <si>
    <t>TGH 4</t>
  </si>
  <si>
    <t xml:space="preserve">Greenhouse   </t>
  </si>
  <si>
    <t>TGH-4.1</t>
  </si>
  <si>
    <t xml:space="preserve">The greenhouse shall be enclosed. </t>
  </si>
  <si>
    <t xml:space="preserve">TGH-4.2 </t>
  </si>
  <si>
    <t xml:space="preserve">A foot dip station or other measure should be used to prevent the introduction of harmful microorganisms or agents and a written record of the sanitizer and maintenance kept. </t>
  </si>
  <si>
    <t xml:space="preserve">TGH 5 </t>
  </si>
  <si>
    <t>TGH-5.1</t>
  </si>
  <si>
    <t xml:space="preserve">Restrooms should not open directly into greenhouse production areas.  </t>
  </si>
  <si>
    <t>TGH-5.2</t>
  </si>
  <si>
    <t xml:space="preserve">If portable hand wash water tanks are used, they are cleaned and sanitized and the water is changed periodically.  </t>
  </si>
  <si>
    <t>TGH-5.3</t>
  </si>
  <si>
    <t xml:space="preserve">Operation shall have a written policy regarding employees’ outer garments.  </t>
  </si>
  <si>
    <t xml:space="preserve">TGH 6 </t>
  </si>
  <si>
    <t>TGH-6.1</t>
  </si>
  <si>
    <t>Water used to mix pesticides meets FDA E. coli standards for water in 21 CFR § 112.44(a); i.e., no detectable generic E. coli in 100 mL of agricultural water.</t>
  </si>
  <si>
    <t xml:space="preserve">TGH 7 </t>
  </si>
  <si>
    <t xml:space="preserve">Water used in Growing Activities </t>
  </si>
  <si>
    <t xml:space="preserve">TGH-7.1 </t>
  </si>
  <si>
    <r>
      <rPr>
        <b/>
        <sz val="12"/>
        <color theme="1"/>
        <rFont val="Times New Roman"/>
        <family val="1"/>
      </rPr>
      <t>Non-Foliar</t>
    </r>
    <r>
      <rPr>
        <sz val="12"/>
        <color theme="1"/>
        <rFont val="Times New Roman"/>
        <family val="1"/>
      </rPr>
      <t xml:space="preserve"> The water test meets FDA E.coli standards for foliar application of water as described in 21 CFR § 112.44(b). </t>
    </r>
  </si>
  <si>
    <t xml:space="preserve">TGH-7.2 </t>
  </si>
  <si>
    <t xml:space="preserve">TGH 8 </t>
  </si>
  <si>
    <t xml:space="preserve">Soil and Soil Amendments </t>
  </si>
  <si>
    <t>TGH-8.1</t>
  </si>
  <si>
    <t xml:space="preserve">Soil or other growth medium shall be stored in a manner that minimizes opportunities for contamination.  </t>
  </si>
  <si>
    <t>TGH-8.2</t>
  </si>
  <si>
    <t xml:space="preserve">Fertilizer manufacturer’s instructions for usage and storage shall be followed.  </t>
  </si>
  <si>
    <t xml:space="preserve">TGH-8.3 </t>
  </si>
  <si>
    <t xml:space="preserve">If fertilizers containing manures or composts are used, only properly treated (composted or heat treated) manures are allowed for use in greenhouses. Biosolids are not permitted.  </t>
  </si>
  <si>
    <t xml:space="preserve">TGH 9 </t>
  </si>
  <si>
    <t>TGH-9.1</t>
  </si>
  <si>
    <t xml:space="preserve">All compounds used to clean or sanitize food contact containers, tools, utensils, equipment or other food contact surfaces are approved for that use by the US EPA, FDA or other prevailing agency. Actual use conforms to label directions.  </t>
  </si>
  <si>
    <t>TGH-9.2</t>
  </si>
  <si>
    <t xml:space="preserve">Chemicals used on product that are not registered pesticides may be permitted for food contact use if allowed under regulations of the FDA or prevailing agency. </t>
  </si>
  <si>
    <t xml:space="preserve">TGH 10 </t>
  </si>
  <si>
    <t>TGH-10.1</t>
  </si>
  <si>
    <t xml:space="preserve">In systems where tomatoes are submerged or dwell in water, water temperature is monitored and controlled. Water temperature should be at least 10ºF above average pulp temperature of tomatoes when entering the water. </t>
  </si>
  <si>
    <t>TGH-10.2</t>
  </si>
  <si>
    <t xml:space="preserve">Operations utilizing spray systems in place of whole tomato immersion shall design the line so that the entire tomato surface is rinsed.  </t>
  </si>
  <si>
    <t xml:space="preserve">TGH-10.3 </t>
  </si>
  <si>
    <t>TGH-10.4</t>
  </si>
  <si>
    <t xml:space="preserve">If water quality is based upon a chlorine-based sanitizer, the process shall be targeted to be at least 100 ppm free available chlorine 
(FAC), measured at the exit of the product from the water system, unless validation data are available to demonstrate a lower FAC is effective under operating conditions.  </t>
  </si>
  <si>
    <t>TGH-10.5</t>
  </si>
  <si>
    <t xml:space="preserve">If water quality is based upon a peroxyacetic, peracetic or peracid system, levels shall be maintained in accordance with manufacturer’s label directions.  </t>
  </si>
  <si>
    <t>TGH 11</t>
  </si>
  <si>
    <t>TGH-11.1</t>
  </si>
  <si>
    <t xml:space="preserve">Operation has a written procedure for inspecting incoming packaging material.  </t>
  </si>
  <si>
    <t xml:space="preserve">TGH-11.2 </t>
  </si>
  <si>
    <t>Reusable containers and food contact equipment and utensils shall be constructed of impervious materials that can be easily cleaned and sanitized.</t>
  </si>
  <si>
    <t>TGH-11.3</t>
  </si>
  <si>
    <t xml:space="preserve">Finished product containers are prohibited from direct contact with the floor, and pallets, slip sheets, and supports used to keep product containers off the floor are clean and in good condition. </t>
  </si>
  <si>
    <t xml:space="preserve">Additional questions required for operations requesting to use the USDA Tomato Audit Protocol Repacking and Distribution </t>
  </si>
  <si>
    <t xml:space="preserve">TPD 1 </t>
  </si>
  <si>
    <t xml:space="preserve">TPD-1.1 </t>
  </si>
  <si>
    <t>TPD-1.2</t>
  </si>
  <si>
    <t xml:space="preserve">TPD 2 </t>
  </si>
  <si>
    <t>TPD-2.1</t>
  </si>
  <si>
    <r>
      <t xml:space="preserve">The operation has a policy and takes affirmative steps to ensure that all fresh tomatoes that are packed or stored in the facility are grown following requirements in </t>
    </r>
    <r>
      <rPr>
        <i/>
        <sz val="12"/>
        <color theme="1"/>
        <rFont val="Times New Roman"/>
        <family val="1"/>
      </rPr>
      <t xml:space="preserve">Tomato Metrics Audit - Open Field Production, Harvest and Field Packing.  </t>
    </r>
  </si>
  <si>
    <t xml:space="preserve">TPD-2.2 </t>
  </si>
  <si>
    <t xml:space="preserve">TPD 3 </t>
  </si>
  <si>
    <t xml:space="preserve"> TPD-3.1 </t>
  </si>
  <si>
    <t xml:space="preserve">All levels of the tomato supply chain shall maintain adequate traceability to a minimum of immediate next recipient and immediate previous supplier. </t>
  </si>
  <si>
    <t xml:space="preserve">TPD-3.2 </t>
  </si>
  <si>
    <t xml:space="preserve">Establish procedures to maintain lot identity of tomatoes, including setbacks and primary containers, throughout the repacking process.  </t>
  </si>
  <si>
    <t xml:space="preserve">TPD-3.3 </t>
  </si>
  <si>
    <t xml:space="preserve">Establish procedures for reconciliation of incoming tomato lots to usage.  </t>
  </si>
  <si>
    <t xml:space="preserve">TPD 4 </t>
  </si>
  <si>
    <t>TPD-4.1</t>
  </si>
  <si>
    <t xml:space="preserve">Operation has procedures for conducting self-audits, and conducts self-audits to verify compliance with established internal policies and procedures.  </t>
  </si>
  <si>
    <t xml:space="preserve">TPD 5 </t>
  </si>
  <si>
    <t xml:space="preserve">Bins, Gondolas, Totes </t>
  </si>
  <si>
    <t xml:space="preserve">TPD-5.1 </t>
  </si>
  <si>
    <t xml:space="preserve">TPD-5.2 </t>
  </si>
  <si>
    <t>WP, 
R</t>
  </si>
  <si>
    <t xml:space="preserve">Primary Packing Boxes </t>
  </si>
  <si>
    <t>TPD-5.3</t>
  </si>
  <si>
    <t xml:space="preserve">The repacker must label the container as being repacked. The box contains information on the commodity, repacker identification and provides lot identification.  </t>
  </si>
  <si>
    <t xml:space="preserve">TPD-5.4 </t>
  </si>
  <si>
    <t xml:space="preserve">Operation has a process to ensure that inaccurate information on previously used boxes is obliterated, or otherwise made clear that original information no longer applies, to prevent misidentification.  </t>
  </si>
  <si>
    <t xml:space="preserve">TPD-5.5 </t>
  </si>
  <si>
    <t xml:space="preserve">Used boxes may be used as secondary shipping containers, provided that the original identification information on the box has been obliterated or otherwise made clear that it is no longer accurate.  </t>
  </si>
  <si>
    <t xml:space="preserve">TPD 6 </t>
  </si>
  <si>
    <t>TPD-6.1</t>
  </si>
  <si>
    <t xml:space="preserve">Facility is constructed/arranged to allow separation of incoming, in-process and finished products.  </t>
  </si>
  <si>
    <t>TPD-6.2</t>
  </si>
  <si>
    <t>TPD-6.3</t>
  </si>
  <si>
    <t>All food contact surfaces are made of material and designed to be easily cleaned and sanitized, and are maintained in good condition.</t>
  </si>
  <si>
    <t>TPD-6.4</t>
  </si>
  <si>
    <t>TPD-6.5</t>
  </si>
  <si>
    <t xml:space="preserve">SDS are on file for all chemicals used in the facility, and readily accessible.  </t>
  </si>
  <si>
    <t>TPD 7</t>
  </si>
  <si>
    <t>TPD-7.1</t>
  </si>
  <si>
    <t xml:space="preserve">TPD 8 </t>
  </si>
  <si>
    <t>TPD-8.1</t>
  </si>
  <si>
    <t xml:space="preserve">TPD-8.2 </t>
  </si>
  <si>
    <t xml:space="preserve">TPD-8.3 </t>
  </si>
  <si>
    <t>TPD-8.4</t>
  </si>
  <si>
    <t xml:space="preserve">TPD-8.5 </t>
  </si>
  <si>
    <t xml:space="preserve">TPD 9 </t>
  </si>
  <si>
    <t xml:space="preserve">TPD-9.1 </t>
  </si>
  <si>
    <t xml:space="preserve">TPD 10 </t>
  </si>
  <si>
    <t xml:space="preserve">Food Defense Awareness </t>
  </si>
  <si>
    <t>TPD-10.1</t>
  </si>
  <si>
    <t xml:space="preserve">The facility is registered with FDA as required by the Public Health Security and Bioterrorism Preparedness and Response Act of 2002. </t>
  </si>
  <si>
    <t>TPD-10.2</t>
  </si>
  <si>
    <t>There are procedures in place that readily identify employees, and those with specific access privileges, e.g., to chemical storage, to the water system.</t>
  </si>
  <si>
    <t>DUPLICATION OF CORRECTIVE ACTION TAB INSTRUCTIONS</t>
  </si>
  <si>
    <t>Any item on a checklist with a checkmark beside the Corrective Action Needed (CAN) box or the Immediate Action Required (IAR) box must be documented using a Corrective Action Report. A separate form is required for each item with either of these entities. If there is more than one form needed, follow the instructions below to duplicate the Corrective Action Report Tab:</t>
  </si>
  <si>
    <t>1. Right-click the "Corrective Action Report" Tab at the bottom of Excel worksheet.</t>
  </si>
  <si>
    <t>2. Click "Move or Copy.</t>
  </si>
  <si>
    <t xml:space="preserve">3. Under the box titled "Before Sheet," select "(move to end)" </t>
  </si>
  <si>
    <t>4. Place a check in the box beside "Create a Copy"</t>
  </si>
  <si>
    <t xml:space="preserve">5. Click "Ok" </t>
  </si>
  <si>
    <t xml:space="preserve"> Checklist</t>
  </si>
  <si>
    <t>USDA, AMS, Specialty Crops Program</t>
  </si>
  <si>
    <t xml:space="preserve">    Report #: </t>
  </si>
  <si>
    <t>of</t>
  </si>
  <si>
    <t>CORRECTIVE ACTION REPORT</t>
  </si>
  <si>
    <t>Company Name/Farm:</t>
  </si>
  <si>
    <t xml:space="preserve">Lead Auditor: </t>
  </si>
  <si>
    <t xml:space="preserve">Crop(s): </t>
  </si>
  <si>
    <t xml:space="preserve">Description of Non Conformity: </t>
  </si>
  <si>
    <t>Notified company staff at time of finding non-conformity (Yes or No):</t>
  </si>
  <si>
    <t>Checklist question number and/or section of auditee food safety plan associated with non-conformity:</t>
  </si>
  <si>
    <r>
      <t xml:space="preserve">Corrective Action Proposed and Time Frame for Implementation: </t>
    </r>
    <r>
      <rPr>
        <b/>
        <i/>
        <sz val="10"/>
        <color rgb="FF000000"/>
        <rFont val="Times New Roman"/>
        <family val="1"/>
      </rPr>
      <t xml:space="preserve"> </t>
    </r>
    <r>
      <rPr>
        <i/>
        <sz val="10"/>
        <color rgb="FF000000"/>
        <rFont val="Times New Roman"/>
        <family val="1"/>
      </rPr>
      <t>(Attach separate sheet if necessary)</t>
    </r>
  </si>
  <si>
    <t xml:space="preserve">Company Representative Signature: </t>
  </si>
  <si>
    <t>Signature affirms statements concerning Non-Conformity, Corrective Action, and Implementation are correct.</t>
  </si>
  <si>
    <t xml:space="preserve">Auditor signature for acceptance of proposed corrective action and timetable for implementation: </t>
  </si>
  <si>
    <t>Top portion for AUDITOR USE ONLY; bottom portion for Company and Auditor use.</t>
  </si>
  <si>
    <t>CAR Input Information</t>
  </si>
  <si>
    <t>Billing</t>
  </si>
  <si>
    <t>Part Check Box</t>
  </si>
  <si>
    <t>Field Questions N/A</t>
  </si>
  <si>
    <t>Post Questions N/A</t>
  </si>
  <si>
    <t>✓</t>
  </si>
  <si>
    <t>Central Region BIQMS GAP Audit</t>
  </si>
  <si>
    <t>Domestic Origin Verification Audit</t>
  </si>
  <si>
    <t>Export Certification Audit</t>
  </si>
  <si>
    <t>Identity Preservation Audit</t>
  </si>
  <si>
    <t>Tomato Audit Protocol Open-field Production and Harvesting</t>
  </si>
  <si>
    <t>Northeast Region BIQMS GAP Audit</t>
  </si>
  <si>
    <t>Tomato Audit Protocol Packinghouse</t>
  </si>
  <si>
    <t>Tomato Audit Protocol Greenhouse</t>
  </si>
  <si>
    <t>Qualified Through Verification Audit</t>
  </si>
  <si>
    <t>Tomato Audit Protocol Packing and Distribution</t>
  </si>
  <si>
    <t>Plant Systems Audit</t>
  </si>
  <si>
    <t>Southeast Region BIQMS GAP Audit</t>
  </si>
  <si>
    <t>Sustainability Audit</t>
  </si>
  <si>
    <t>Trade Mitigation Desk Audit</t>
  </si>
  <si>
    <t>Training</t>
  </si>
  <si>
    <t>Unprocessed FV Pilot Audit</t>
  </si>
  <si>
    <t>USAID Audit</t>
  </si>
  <si>
    <t>USDA GAP &amp; GHP Audit (Federal)</t>
  </si>
  <si>
    <t>West Region BIQMS GAP Audit</t>
  </si>
  <si>
    <t>Field Ops</t>
  </si>
  <si>
    <t>Post Harvest</t>
  </si>
  <si>
    <t>TAP Open Field</t>
  </si>
  <si>
    <t>TAP Packinghouse</t>
  </si>
  <si>
    <t>TAP Greenhouse</t>
  </si>
  <si>
    <t>TAP Repacking &amp; Dist</t>
  </si>
  <si>
    <t xml:space="preserve">Preharvest Risk Assessment </t>
  </si>
  <si>
    <t xml:space="preserve">Equipment Sanitation and Maintenance </t>
  </si>
  <si>
    <t>GFSI Fee</t>
  </si>
  <si>
    <t>Additional questions required for operations requesting to use the Integrated Pest Management (IPM) Addendum</t>
  </si>
  <si>
    <t>IPM-1</t>
  </si>
  <si>
    <t>General</t>
  </si>
  <si>
    <t>Operation has a documented integrated pest management (IPM) plan.</t>
  </si>
  <si>
    <t>IPM-2</t>
  </si>
  <si>
    <t>Prevention</t>
  </si>
  <si>
    <t>IPM-3</t>
  </si>
  <si>
    <t>Monitoring</t>
  </si>
  <si>
    <t>IPM-4</t>
  </si>
  <si>
    <t>Intervention</t>
  </si>
  <si>
    <t xml:space="preserve">The operation has implemented at least one non-chemical intervention. </t>
  </si>
  <si>
    <t>IPM-4.3</t>
  </si>
  <si>
    <t>There is justification documentation for all pesticide applied.</t>
  </si>
  <si>
    <t>IPM-5</t>
  </si>
  <si>
    <t>Resistance Management</t>
  </si>
  <si>
    <t>The operation has at least one measure implemented to manage the risk of pesticide resistance.</t>
  </si>
  <si>
    <t>IPM-6</t>
  </si>
  <si>
    <t>Evaluation</t>
  </si>
  <si>
    <t>The operation keeps records of all nutrient/fertilizer applications.</t>
  </si>
  <si>
    <t>Integrated Pest Management Addendum</t>
  </si>
  <si>
    <t>Logo Use Addendum</t>
  </si>
  <si>
    <t>Integrated Pest Management</t>
  </si>
  <si>
    <t>I</t>
  </si>
  <si>
    <t>IPM-4.2</t>
  </si>
  <si>
    <t>IPM-4.1</t>
  </si>
  <si>
    <t>IPM-3.1</t>
  </si>
  <si>
    <t>IPM-3.2</t>
  </si>
  <si>
    <t>IPM-1.1</t>
  </si>
  <si>
    <t>IPM-2.1</t>
  </si>
  <si>
    <t>IPM-5.1</t>
  </si>
  <si>
    <t>IPM-6.1</t>
  </si>
  <si>
    <t>The operation has implemented practices intended to prevent key pests from damaging the crop.</t>
  </si>
  <si>
    <t xml:space="preserve">The operation inspects, monitors/scouts, or has another systematic, science-based approach for monitoring for pests. </t>
  </si>
  <si>
    <t>The operation uses results of monitoring activities, as well as economic thresholds, to determine if pesticide application is necessary.</t>
  </si>
  <si>
    <t>The operation has assessed pesticide risks to humans, pollinators, and other non-target species.</t>
  </si>
  <si>
    <t>Warehouse</t>
  </si>
  <si>
    <t xml:space="preserve">Food Defense </t>
  </si>
  <si>
    <r>
      <rPr>
        <b/>
        <sz val="11"/>
        <color theme="1"/>
        <rFont val="Times New Roman"/>
        <family val="1"/>
      </rPr>
      <t>Food Defense Addendum</t>
    </r>
    <r>
      <rPr>
        <sz val="11"/>
        <color theme="1"/>
        <rFont val="Times New Roman"/>
        <family val="1"/>
      </rPr>
      <t>................................................................................................................</t>
    </r>
  </si>
  <si>
    <r>
      <rPr>
        <b/>
        <sz val="11"/>
        <color theme="1"/>
        <rFont val="Times New Roman"/>
        <family val="1"/>
      </rPr>
      <t>Warehouse Addendum</t>
    </r>
    <r>
      <rPr>
        <sz val="11"/>
        <color theme="1"/>
        <rFont val="Times New Roman"/>
        <family val="1"/>
      </rPr>
      <t>..................................................................................................................</t>
    </r>
  </si>
  <si>
    <t xml:space="preserve">Additional questions required for operations requesting to use the Warehouse Addendum </t>
  </si>
  <si>
    <t>WH-1</t>
  </si>
  <si>
    <t>Facility and Grounds</t>
  </si>
  <si>
    <t>WH-1.1</t>
  </si>
  <si>
    <t>The facility is clean and maintained in an orderly manner.</t>
  </si>
  <si>
    <t>WH-1.2</t>
  </si>
  <si>
    <t>WH-1.3</t>
  </si>
  <si>
    <t>WH-1.4</t>
  </si>
  <si>
    <t>WH-1.5</t>
  </si>
  <si>
    <t>WH-1.6</t>
  </si>
  <si>
    <t>WH-1.7</t>
  </si>
  <si>
    <t>WH-1.8</t>
  </si>
  <si>
    <t>WH-1.9</t>
  </si>
  <si>
    <t>Buildings shall be reasonably free from excessive dust, heat, steam, condensation, vapors, smoke or fumes.</t>
  </si>
  <si>
    <t>Doors, windows, and other gateways shall be closed or properly protected with screens, air screens or other protective devices.</t>
  </si>
  <si>
    <t>Product flow zones are protected from sources of contamination.</t>
  </si>
  <si>
    <t>Floors, doors, ceilings, walls and overheads must be in good repair and designed to facilitate proper sanitation and maintenance.</t>
  </si>
  <si>
    <t>Interior walls, floors and ceilings are well-maintained and free of major cracks and crevices.</t>
  </si>
  <si>
    <t>Floors, gutters, or drains must have sufficient slope and outlets to drain adequately.</t>
  </si>
  <si>
    <t>Wastewater spillage is prevented from contaminating any food storage or handling area by barriers, drains, or a sufficient distance.</t>
  </si>
  <si>
    <t>Refrigeration system condensation does not come into contact with product.</t>
  </si>
  <si>
    <t>WH-2.1</t>
  </si>
  <si>
    <t>WH-2.2</t>
  </si>
  <si>
    <t>WH-2.3</t>
  </si>
  <si>
    <t>WH-2.4</t>
  </si>
  <si>
    <t>WH-2.5</t>
  </si>
  <si>
    <t>WH-2.6</t>
  </si>
  <si>
    <t>Upon receiving, conveyances are required to be clean, in good physical condition and free from obvious objectionable odors, dirt and/or debris at time of unloading.</t>
  </si>
  <si>
    <t>WH-2</t>
  </si>
  <si>
    <t xml:space="preserve">Shipping and Receiving </t>
  </si>
  <si>
    <t>Company does not accept produce items that are loaded with or are not protected from potentially contaminating products.</t>
  </si>
  <si>
    <t>Refrigerated commodities are monitored for temperatures at the time of receiving.</t>
  </si>
  <si>
    <t>The company has a written policy regarding the disposition of product when temperatures are not within the company's guidelines at the time of receiving.</t>
  </si>
  <si>
    <t>Retained, damaged, or returned product must be identified and stored in a clearly designated area or controlled through an inventory system.</t>
  </si>
  <si>
    <t xml:space="preserve">Produce items are not loaded with potentially contaminating products. </t>
  </si>
  <si>
    <t>Handling</t>
  </si>
  <si>
    <t>WH-3</t>
  </si>
  <si>
    <t>WH-3.1</t>
  </si>
  <si>
    <t>WH-3.2</t>
  </si>
  <si>
    <t>WH-3.3</t>
  </si>
  <si>
    <t>WH-3.4</t>
  </si>
  <si>
    <t>There is a policy describing procedures for handling/disposition of finished product which is opened, spilled, or comes into contact with contamination.</t>
  </si>
  <si>
    <t>Staff is prohibited from bringing personal items into the handling or storage areas.</t>
  </si>
  <si>
    <t>Repacking/reconditioning processes are confined to an established location (s) in the facility.</t>
  </si>
  <si>
    <t xml:space="preserve">WP, R </t>
  </si>
  <si>
    <t>Product imported from outside the United States is segregated from domestic product.</t>
  </si>
  <si>
    <t>WH-4</t>
  </si>
  <si>
    <t>Registration</t>
  </si>
  <si>
    <t>WH-4.1</t>
  </si>
  <si>
    <t>The organization has registered with the FDA and has been issued a registration number (do not record the number on checklist).</t>
  </si>
  <si>
    <t>Warehouse Addendum</t>
  </si>
  <si>
    <t>W</t>
  </si>
  <si>
    <t xml:space="preserve">Warehouse </t>
  </si>
  <si>
    <t>Shipping and Receiving</t>
  </si>
  <si>
    <r>
      <t>Additional questions required for operations requesting to use the Food Def</t>
    </r>
    <r>
      <rPr>
        <sz val="12"/>
        <color theme="1"/>
        <rFont val="Times New Roman"/>
        <family val="1"/>
      </rPr>
      <t>ense</t>
    </r>
    <r>
      <rPr>
        <b/>
        <sz val="12"/>
        <color theme="1"/>
        <rFont val="Times New Roman"/>
        <family val="1"/>
      </rPr>
      <t xml:space="preserve"> Addendum </t>
    </r>
  </si>
  <si>
    <t>FD-1</t>
  </si>
  <si>
    <t>Food Defense Plan</t>
  </si>
  <si>
    <t>FD-1.1</t>
  </si>
  <si>
    <t>FD-1.2</t>
  </si>
  <si>
    <t>FD-1.3</t>
  </si>
  <si>
    <t>The company has a documented food  defense plan, and a person has been designated to oversee it.</t>
  </si>
  <si>
    <t>Food defense training has been provided to all employees.</t>
  </si>
  <si>
    <t>Employees are aware of whom in management they should contact about potential security problems/issues.</t>
  </si>
  <si>
    <t>FD-2</t>
  </si>
  <si>
    <t>FD-2.1</t>
  </si>
  <si>
    <t>Perimeter of facility is secured by fencing or other deterrent .</t>
  </si>
  <si>
    <t>FD-2.2</t>
  </si>
  <si>
    <t>FD-2.3</t>
  </si>
  <si>
    <t>FD-2.4</t>
  </si>
  <si>
    <t>FD-2.5</t>
  </si>
  <si>
    <t>FD-2.6</t>
  </si>
  <si>
    <t>FD-2.7</t>
  </si>
  <si>
    <t>FD-2.8</t>
  </si>
  <si>
    <t>FD-2.9</t>
  </si>
  <si>
    <t xml:space="preserve">Routine security checks of the premises are performed for signs of tampering, criminal or terrorist activity.  Checklists are used to verify the security of doors, windows and other points of entry. </t>
  </si>
  <si>
    <t>All keys to the establishment are accounted for.</t>
  </si>
  <si>
    <t>The facility has an emergency lighting system.</t>
  </si>
  <si>
    <t>Floor plans, product flow plans, and/or segregation charts are in a secure location.</t>
  </si>
  <si>
    <t>The mailroom is located away from the packing/storage facilities.</t>
  </si>
  <si>
    <t>Storage or vehicles/containers/
trailers/railcars that are not being used are kept locked.</t>
  </si>
  <si>
    <t>Computer access is restricted to specific personnel.</t>
  </si>
  <si>
    <t>A system of traceability of computer transactions has been established.</t>
  </si>
  <si>
    <t>FD-3</t>
  </si>
  <si>
    <t>Personnel</t>
  </si>
  <si>
    <t>FD-3.1</t>
  </si>
  <si>
    <t>FD-3.2</t>
  </si>
  <si>
    <t>FD-3.3</t>
  </si>
  <si>
    <t>FD-3.4</t>
  </si>
  <si>
    <t>FD-3.5</t>
  </si>
  <si>
    <t>FD-3.6</t>
  </si>
  <si>
    <t>FD-3.7</t>
  </si>
  <si>
    <t>FD-3.8</t>
  </si>
  <si>
    <t>FD-3.9</t>
  </si>
  <si>
    <t>FD-3.10</t>
  </si>
  <si>
    <t>Visitors are required to check in and show proof of identity and check out, when entering/leaving the facility.</t>
  </si>
  <si>
    <t>The purpose of visitation to site is verified before admittance to the facility.</t>
  </si>
  <si>
    <t>Visitors are prohibited from the packing/storage areas unless accompanied by an employee.</t>
  </si>
  <si>
    <t>Incoming and outgoing employee and visitor vehicles to and from the site are subject to inspection.</t>
  </si>
  <si>
    <t>Parked vehicles belonging to employees and visitors display a decal or placard issued by the facility.</t>
  </si>
  <si>
    <t>Staff access in the facility is limited to the area of their job function and unrestricted areas.</t>
  </si>
  <si>
    <t>Management is aware of which employee should be on the premises and the area they are assigned to.</t>
  </si>
  <si>
    <t>A system of positive identification of employees has been established and is enforced.</t>
  </si>
  <si>
    <t>Uniforms, name tags, parking passes, and identification badges are collected from employees prior to the termination of employment.</t>
  </si>
  <si>
    <t>A minimum level of background checks has been established for all employees.</t>
  </si>
  <si>
    <t>Food Defense Addendum</t>
  </si>
  <si>
    <t>FD-4</t>
  </si>
  <si>
    <t>Reveiving</t>
  </si>
  <si>
    <t>FD-4.1</t>
  </si>
  <si>
    <t>FD-4.2</t>
  </si>
  <si>
    <t>FD-4.3</t>
  </si>
  <si>
    <t>FD-4.4</t>
  </si>
  <si>
    <t>FD-4.5</t>
  </si>
  <si>
    <t>FD-4.6</t>
  </si>
  <si>
    <t>Delivery schedules have been established.</t>
  </si>
  <si>
    <t>The off-loading of incoming materials is supervised.</t>
  </si>
  <si>
    <t>The organization has an established policy for rejecting deliveries.</t>
  </si>
  <si>
    <t>Unauthorized deliveries are not accepted.</t>
  </si>
  <si>
    <t>The company does not accept returned (empty) containers for packing of product unless they are sanitized containers intended for reuse.</t>
  </si>
  <si>
    <t>The facility has a program in place to inspect product returned to the facility for tampering.</t>
  </si>
  <si>
    <t>Receiving</t>
  </si>
  <si>
    <t xml:space="preserve">  </t>
  </si>
  <si>
    <r>
      <rPr>
        <b/>
        <sz val="11"/>
        <color theme="1"/>
        <rFont val="Times New Roman"/>
        <family val="1"/>
      </rPr>
      <t>Integrated Pest Management Addendum</t>
    </r>
    <r>
      <rPr>
        <sz val="11"/>
        <color theme="1"/>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</si>
</sst>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d/yyyy;@"/>
    <numFmt numFmtId="166" formatCode="[$-409]h:mm\ AM/PM;@"/>
    <numFmt numFmtId="167" formatCode="&quot;$&quot;#,##0.00"/>
  </numFmts>
  <fonts count="40" x14ac:knownFonts="1">
    <font>
      <sz val="11"/>
      <color theme="1"/>
      <name val="Calibri"/>
      <family val="2"/>
      <scheme val="minor"/>
    </font>
    <font>
      <b/>
      <sz val="11"/>
      <color theme="1"/>
      <name val="Calibri"/>
      <family val="2"/>
      <scheme val="minor"/>
    </font>
    <font>
      <sz val="10"/>
      <color theme="1"/>
      <name val="Arial"/>
      <family val="2"/>
    </font>
    <font>
      <b/>
      <sz val="13"/>
      <color theme="1"/>
      <name val="Arial"/>
      <family val="2"/>
    </font>
    <font>
      <i/>
      <sz val="13"/>
      <color theme="1"/>
      <name val="Times New Roman"/>
      <family val="1"/>
    </font>
    <font>
      <b/>
      <sz val="10"/>
      <color theme="1"/>
      <name val="Times New Roman"/>
      <family val="1"/>
    </font>
    <font>
      <b/>
      <sz val="11"/>
      <color theme="1"/>
      <name val="Times New Roman"/>
      <family val="1"/>
    </font>
    <font>
      <b/>
      <sz val="12"/>
      <color theme="1"/>
      <name val="Times New Roman"/>
      <family val="1"/>
    </font>
    <font>
      <b/>
      <sz val="18"/>
      <color theme="1"/>
      <name val="Times New Roman"/>
      <family val="1"/>
    </font>
    <font>
      <sz val="10"/>
      <color theme="1"/>
      <name val="Times New Roman"/>
      <family val="1"/>
    </font>
    <font>
      <sz val="11"/>
      <color theme="1"/>
      <name val="Times New Roman"/>
      <family val="1"/>
    </font>
    <font>
      <b/>
      <sz val="14"/>
      <color theme="1"/>
      <name val="Times New Roman"/>
      <family val="1"/>
    </font>
    <font>
      <i/>
      <sz val="11"/>
      <color theme="1"/>
      <name val="Times New Roman"/>
      <family val="1"/>
    </font>
    <font>
      <sz val="14"/>
      <color theme="1"/>
      <name val="Times New Roman"/>
      <family val="1"/>
    </font>
    <font>
      <sz val="12"/>
      <color theme="1"/>
      <name val="Times New Roman"/>
      <family val="1"/>
    </font>
    <font>
      <sz val="12"/>
      <color theme="1"/>
      <name val="Calibri"/>
      <family val="2"/>
      <scheme val="minor"/>
    </font>
    <font>
      <b/>
      <u/>
      <sz val="12"/>
      <color theme="1"/>
      <name val="Times New Roman"/>
      <family val="1"/>
    </font>
    <font>
      <i/>
      <sz val="12"/>
      <color theme="1"/>
      <name val="Times New Roman"/>
      <family val="1"/>
    </font>
    <font>
      <i/>
      <sz val="10"/>
      <color theme="1"/>
      <name val="Times New Roman"/>
      <family val="1"/>
    </font>
    <font>
      <sz val="11"/>
      <color theme="1"/>
      <name val="Arial"/>
      <family val="2"/>
    </font>
    <font>
      <u/>
      <sz val="11"/>
      <color theme="10"/>
      <name val="Calibri"/>
      <family val="2"/>
      <scheme val="minor"/>
    </font>
    <font>
      <sz val="9"/>
      <color indexed="81"/>
      <name val="Tahoma"/>
      <family val="2"/>
    </font>
    <font>
      <b/>
      <sz val="9"/>
      <color indexed="81"/>
      <name val="Tahoma"/>
      <family val="2"/>
    </font>
    <font>
      <b/>
      <u/>
      <sz val="11"/>
      <color theme="1"/>
      <name val="Times New Roman"/>
      <family val="1"/>
    </font>
    <font>
      <b/>
      <sz val="14"/>
      <color theme="1"/>
      <name val="Calibri"/>
      <family val="2"/>
      <scheme val="minor"/>
    </font>
    <font>
      <sz val="8"/>
      <name val="Calibri"/>
      <family val="2"/>
      <scheme val="minor"/>
    </font>
    <font>
      <b/>
      <sz val="18"/>
      <color rgb="FF000000"/>
      <name val="Times New Roman"/>
      <family val="1"/>
    </font>
    <font>
      <b/>
      <sz val="14"/>
      <color rgb="FF000000"/>
      <name val="Times New Roman"/>
      <family val="1"/>
    </font>
    <font>
      <b/>
      <sz val="12"/>
      <color rgb="FF000000"/>
      <name val="Times New Roman"/>
      <family val="1"/>
    </font>
    <font>
      <sz val="12"/>
      <color rgb="FF000000"/>
      <name val="Times New Roman"/>
      <family val="1"/>
    </font>
    <font>
      <b/>
      <sz val="11"/>
      <color rgb="FF000000"/>
      <name val="Times New Roman"/>
      <family val="1"/>
    </font>
    <font>
      <sz val="11"/>
      <color rgb="FF000000"/>
      <name val="Times New Roman"/>
      <family val="1"/>
    </font>
    <font>
      <b/>
      <sz val="10"/>
      <color rgb="FF000000"/>
      <name val="Times New Roman"/>
      <family val="1"/>
    </font>
    <font>
      <sz val="10"/>
      <color rgb="FF000000"/>
      <name val="Times New Roman"/>
      <family val="1"/>
    </font>
    <font>
      <b/>
      <i/>
      <sz val="10"/>
      <color rgb="FF000000"/>
      <name val="Times New Roman"/>
      <family val="1"/>
    </font>
    <font>
      <i/>
      <sz val="10"/>
      <color rgb="FF000000"/>
      <name val="Times New Roman"/>
      <family val="1"/>
    </font>
    <font>
      <i/>
      <sz val="11"/>
      <color rgb="FF000000"/>
      <name val="Times New Roman"/>
      <family val="1"/>
    </font>
    <font>
      <sz val="11"/>
      <color rgb="FF000000"/>
      <name val="Calibri"/>
      <family val="2"/>
      <scheme val="minor"/>
    </font>
    <font>
      <sz val="8"/>
      <color rgb="FF000000"/>
      <name val="Tahoma"/>
      <family val="2"/>
    </font>
    <font>
      <sz val="11.5"/>
      <color theme="1"/>
      <name val="Times New Roman"/>
      <family val="1"/>
    </font>
  </fonts>
  <fills count="10">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2"/>
        <bgColor indexed="64"/>
      </patternFill>
    </fill>
    <fill>
      <patternFill patternType="solid">
        <fgColor rgb="FFFFFFFF"/>
        <bgColor indexed="64"/>
      </patternFill>
    </fill>
    <fill>
      <patternFill patternType="solid">
        <fgColor rgb="FFBFBFBF"/>
        <bgColor rgb="FF000000"/>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double">
        <color auto="1"/>
      </bottom>
      <diagonal/>
    </border>
    <border>
      <left style="thin">
        <color auto="1"/>
      </left>
      <right style="thin">
        <color auto="1"/>
      </right>
      <top style="thin">
        <color auto="1"/>
      </top>
      <bottom style="double">
        <color auto="1"/>
      </bottom>
      <diagonal/>
    </border>
    <border>
      <left/>
      <right/>
      <top style="thin">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auto="1"/>
      </right>
      <top style="thin">
        <color auto="1"/>
      </top>
      <bottom style="double">
        <color auto="1"/>
      </bottom>
      <diagonal/>
    </border>
    <border>
      <left style="thin">
        <color rgb="FF000000"/>
      </left>
      <right style="thin">
        <color rgb="FF000000"/>
      </right>
      <top/>
      <bottom style="thin">
        <color rgb="FF000000"/>
      </bottom>
      <diagonal/>
    </border>
    <border>
      <left style="thin">
        <color indexed="64"/>
      </left>
      <right/>
      <top/>
      <bottom style="double">
        <color auto="1"/>
      </bottom>
      <diagonal/>
    </border>
    <border>
      <left/>
      <right style="thin">
        <color indexed="64"/>
      </right>
      <top/>
      <bottom style="double">
        <color auto="1"/>
      </bottom>
      <diagonal/>
    </border>
    <border>
      <left/>
      <right/>
      <top style="double">
        <color auto="1"/>
      </top>
      <bottom/>
      <diagonal/>
    </border>
    <border>
      <left/>
      <right style="thin">
        <color indexed="64"/>
      </right>
      <top style="double">
        <color auto="1"/>
      </top>
      <bottom/>
      <diagonal/>
    </border>
    <border>
      <left style="thin">
        <color indexed="64"/>
      </left>
      <right/>
      <top style="double">
        <color auto="1"/>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indexed="64"/>
      </bottom>
      <diagonal/>
    </border>
    <border>
      <left style="thin">
        <color rgb="FF000000"/>
      </left>
      <right/>
      <top style="thin">
        <color indexed="64"/>
      </top>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bottom style="thin">
        <color indexed="64"/>
      </bottom>
      <diagonal/>
    </border>
  </borders>
  <cellStyleXfs count="2">
    <xf numFmtId="0" fontId="0" fillId="0" borderId="0"/>
    <xf numFmtId="0" fontId="20" fillId="0" borderId="0" applyNumberFormat="0" applyFill="0" applyBorder="0" applyAlignment="0" applyProtection="0"/>
  </cellStyleXfs>
  <cellXfs count="360">
    <xf numFmtId="0" fontId="0" fillId="0" borderId="0" xfId="0"/>
    <xf numFmtId="0" fontId="1" fillId="0" borderId="0" xfId="0" applyFont="1"/>
    <xf numFmtId="0" fontId="0" fillId="0" borderId="0" xfId="0" applyAlignment="1">
      <alignment vertical="center" wrapText="1"/>
    </xf>
    <xf numFmtId="0" fontId="1" fillId="0" borderId="0" xfId="0" applyFont="1" applyAlignment="1">
      <alignment horizontal="center" vertical="center" wrapText="1"/>
    </xf>
    <xf numFmtId="0" fontId="0" fillId="0" borderId="0" xfId="0" applyAlignment="1">
      <alignment wrapText="1"/>
    </xf>
    <xf numFmtId="0" fontId="10" fillId="0" borderId="0" xfId="0" applyFont="1"/>
    <xf numFmtId="0" fontId="10" fillId="0" borderId="7" xfId="0" applyFont="1" applyBorder="1" applyAlignment="1">
      <alignment wrapText="1"/>
    </xf>
    <xf numFmtId="0" fontId="13" fillId="0" borderId="0" xfId="0" applyFont="1"/>
    <xf numFmtId="0" fontId="14" fillId="0" borderId="1" xfId="0" applyFont="1" applyBorder="1" applyAlignment="1">
      <alignment horizontal="left"/>
    </xf>
    <xf numFmtId="0" fontId="14" fillId="0" borderId="0" xfId="0" applyFont="1"/>
    <xf numFmtId="0" fontId="15" fillId="0" borderId="0" xfId="0" applyFont="1"/>
    <xf numFmtId="0" fontId="7" fillId="6" borderId="1" xfId="0" applyFont="1" applyFill="1" applyBorder="1" applyAlignment="1">
      <alignment horizontal="center" vertical="center"/>
    </xf>
    <xf numFmtId="0" fontId="7" fillId="6" borderId="1" xfId="0" applyFont="1" applyFill="1" applyBorder="1" applyAlignment="1">
      <alignment vertical="center"/>
    </xf>
    <xf numFmtId="0" fontId="7" fillId="6" borderId="1" xfId="0" applyFont="1" applyFill="1" applyBorder="1" applyAlignment="1">
      <alignment horizontal="center" vertical="center" wrapText="1"/>
    </xf>
    <xf numFmtId="0" fontId="7" fillId="6" borderId="1" xfId="0" applyFont="1" applyFill="1" applyBorder="1" applyAlignment="1">
      <alignment vertical="center" wrapText="1"/>
    </xf>
    <xf numFmtId="164" fontId="7" fillId="4" borderId="13" xfId="0" applyNumberFormat="1" applyFont="1" applyFill="1" applyBorder="1" applyAlignment="1">
      <alignment horizontal="center" vertical="center"/>
    </xf>
    <xf numFmtId="0" fontId="7" fillId="4" borderId="13" xfId="0" applyFont="1" applyFill="1" applyBorder="1" applyAlignment="1">
      <alignment horizontal="left" wrapText="1"/>
    </xf>
    <xf numFmtId="0" fontId="7" fillId="4" borderId="13" xfId="0" applyFont="1" applyFill="1" applyBorder="1" applyAlignment="1">
      <alignment horizontal="center" vertical="center"/>
    </xf>
    <xf numFmtId="0" fontId="7" fillId="0" borderId="0" xfId="0" applyFont="1"/>
    <xf numFmtId="0" fontId="14" fillId="0" borderId="1" xfId="0" applyFont="1" applyBorder="1" applyAlignment="1">
      <alignment horizontal="center" vertical="center"/>
    </xf>
    <xf numFmtId="0" fontId="14" fillId="0" borderId="1" xfId="0" applyFont="1" applyBorder="1" applyAlignment="1">
      <alignment horizontal="left" wrapText="1"/>
    </xf>
    <xf numFmtId="0" fontId="14" fillId="0" borderId="1" xfId="0" applyFont="1" applyBorder="1" applyAlignment="1" applyProtection="1">
      <alignment horizontal="left" wrapText="1"/>
      <protection locked="0"/>
    </xf>
    <xf numFmtId="164" fontId="7" fillId="4" borderId="1" xfId="0" applyNumberFormat="1" applyFont="1" applyFill="1" applyBorder="1" applyAlignment="1">
      <alignment horizontal="center" vertical="center"/>
    </xf>
    <xf numFmtId="0" fontId="7" fillId="4" borderId="1" xfId="0" applyFont="1" applyFill="1" applyBorder="1" applyAlignment="1">
      <alignment horizontal="left" wrapText="1"/>
    </xf>
    <xf numFmtId="0" fontId="7" fillId="4" borderId="1" xfId="0" applyFont="1" applyFill="1" applyBorder="1" applyAlignment="1">
      <alignment horizontal="center" vertical="center"/>
    </xf>
    <xf numFmtId="0" fontId="14" fillId="0" borderId="1" xfId="0" applyFont="1" applyBorder="1" applyAlignment="1">
      <alignment wrapText="1"/>
    </xf>
    <xf numFmtId="0" fontId="14" fillId="0" borderId="1" xfId="0" applyFont="1" applyBorder="1"/>
    <xf numFmtId="49" fontId="7" fillId="4" borderId="1" xfId="0" applyNumberFormat="1" applyFont="1" applyFill="1" applyBorder="1" applyAlignment="1">
      <alignment horizontal="center" vertical="center"/>
    </xf>
    <xf numFmtId="0" fontId="7" fillId="4" borderId="1" xfId="0" applyFont="1" applyFill="1" applyBorder="1"/>
    <xf numFmtId="0" fontId="14" fillId="0" borderId="15" xfId="0" applyFont="1" applyBorder="1"/>
    <xf numFmtId="0" fontId="14" fillId="0" borderId="0" xfId="0" applyFont="1" applyAlignment="1">
      <alignment horizontal="center" vertical="center"/>
    </xf>
    <xf numFmtId="0" fontId="14" fillId="0" borderId="0" xfId="0" applyFont="1" applyAlignment="1">
      <alignment horizontal="left" wrapText="1"/>
    </xf>
    <xf numFmtId="0" fontId="7" fillId="0" borderId="1" xfId="0" applyFont="1" applyBorder="1" applyAlignment="1">
      <alignment horizontal="left" vertical="center"/>
    </xf>
    <xf numFmtId="0" fontId="14" fillId="0" borderId="1" xfId="0" applyFont="1" applyBorder="1" applyAlignment="1">
      <alignment horizontal="left" vertical="center"/>
    </xf>
    <xf numFmtId="0" fontId="7" fillId="4" borderId="1" xfId="0" applyFont="1" applyFill="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7" fillId="4" borderId="14" xfId="0" applyFont="1" applyFill="1" applyBorder="1" applyAlignment="1">
      <alignment horizontal="center" vertical="center" wrapText="1"/>
    </xf>
    <xf numFmtId="0" fontId="14" fillId="0" borderId="1" xfId="0" applyFont="1" applyBorder="1" applyAlignment="1" applyProtection="1">
      <alignment wrapText="1"/>
      <protection locked="0"/>
    </xf>
    <xf numFmtId="10" fontId="14" fillId="4" borderId="13" xfId="0" applyNumberFormat="1" applyFont="1" applyFill="1" applyBorder="1" applyAlignment="1">
      <alignment horizontal="center" wrapText="1"/>
    </xf>
    <xf numFmtId="0" fontId="11" fillId="0" borderId="0" xfId="0" applyFont="1" applyAlignment="1">
      <alignment horizontal="center" vertical="center"/>
    </xf>
    <xf numFmtId="0" fontId="10" fillId="0" borderId="0" xfId="0" applyFont="1" applyAlignment="1" applyProtection="1">
      <alignment horizontal="left" wrapText="1"/>
      <protection locked="0"/>
    </xf>
    <xf numFmtId="0" fontId="10" fillId="0" borderId="0" xfId="0" applyFont="1" applyAlignment="1">
      <alignment wrapText="1"/>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wrapText="1"/>
    </xf>
    <xf numFmtId="0" fontId="14" fillId="0" borderId="14" xfId="0" applyFont="1" applyBorder="1" applyAlignment="1">
      <alignment horizontal="left" vertical="center"/>
    </xf>
    <xf numFmtId="0" fontId="7" fillId="0" borderId="13" xfId="0" applyFont="1" applyBorder="1" applyAlignment="1">
      <alignment horizontal="left" vertical="center"/>
    </xf>
    <xf numFmtId="0" fontId="0" fillId="0" borderId="0" xfId="0" applyAlignment="1">
      <alignment horizontal="left" vertical="center"/>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xf>
    <xf numFmtId="0" fontId="7" fillId="2" borderId="1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protection locked="0"/>
    </xf>
    <xf numFmtId="10" fontId="14" fillId="4" borderId="13" xfId="0" applyNumberFormat="1" applyFont="1" applyFill="1" applyBorder="1" applyAlignment="1" applyProtection="1">
      <alignment horizontal="center" wrapText="1"/>
      <protection locked="0"/>
    </xf>
    <xf numFmtId="0" fontId="14" fillId="0" borderId="1" xfId="0" applyFont="1" applyBorder="1" applyAlignment="1">
      <alignment horizontal="left" vertical="center" wrapText="1" readingOrder="1"/>
    </xf>
    <xf numFmtId="0" fontId="14" fillId="0" borderId="14" xfId="0" applyFont="1" applyBorder="1" applyAlignment="1">
      <alignment horizontal="left" vertical="center" wrapText="1" readingOrder="1"/>
    </xf>
    <xf numFmtId="0" fontId="14" fillId="0" borderId="2" xfId="0" applyFont="1" applyBorder="1" applyAlignment="1">
      <alignment horizontal="left" vertical="center" wrapText="1" readingOrder="1"/>
    </xf>
    <xf numFmtId="0" fontId="14" fillId="0" borderId="1" xfId="0" applyFont="1" applyBorder="1" applyAlignment="1">
      <alignment vertical="center" wrapText="1" readingOrder="1"/>
    </xf>
    <xf numFmtId="0" fontId="14" fillId="0" borderId="0" xfId="0" applyFont="1" applyAlignment="1">
      <alignment horizontal="left" wrapText="1" readingOrder="1"/>
    </xf>
    <xf numFmtId="0" fontId="14" fillId="0" borderId="1" xfId="0" applyFont="1" applyBorder="1" applyAlignment="1">
      <alignment horizontal="left" wrapText="1" readingOrder="1"/>
    </xf>
    <xf numFmtId="0" fontId="0" fillId="0" borderId="0" xfId="0" applyAlignment="1">
      <alignment vertical="center"/>
    </xf>
    <xf numFmtId="0" fontId="1" fillId="0" borderId="0" xfId="0" applyFont="1" applyAlignment="1">
      <alignment vertical="center" wrapText="1"/>
    </xf>
    <xf numFmtId="0" fontId="14" fillId="0" borderId="13" xfId="0" applyFont="1" applyBorder="1" applyAlignment="1" applyProtection="1">
      <alignment horizontal="left" vertical="top" wrapText="1"/>
      <protection locked="0"/>
    </xf>
    <xf numFmtId="0" fontId="0" fillId="0" borderId="16" xfId="0" applyBorder="1" applyAlignment="1">
      <alignment horizontal="center" wrapText="1"/>
    </xf>
    <xf numFmtId="0" fontId="14" fillId="0" borderId="0" xfId="0" applyFont="1" applyAlignment="1">
      <alignment vertical="center"/>
    </xf>
    <xf numFmtId="0" fontId="14" fillId="0" borderId="0" xfId="0" applyFont="1" applyAlignment="1">
      <alignment vertical="center" wrapText="1"/>
    </xf>
    <xf numFmtId="49" fontId="14" fillId="0" borderId="7" xfId="0" applyNumberFormat="1" applyFont="1" applyBorder="1" applyAlignment="1" applyProtection="1">
      <alignment vertical="top" wrapText="1"/>
      <protection locked="0"/>
    </xf>
    <xf numFmtId="49" fontId="14" fillId="0" borderId="7" xfId="0" applyNumberFormat="1" applyFont="1" applyBorder="1" applyAlignment="1">
      <alignment vertical="top" wrapText="1"/>
    </xf>
    <xf numFmtId="49" fontId="14" fillId="0" borderId="3" xfId="0" applyNumberFormat="1" applyFont="1" applyBorder="1" applyAlignment="1" applyProtection="1">
      <alignment vertical="center" wrapText="1"/>
      <protection locked="0"/>
    </xf>
    <xf numFmtId="49" fontId="14" fillId="7" borderId="3" xfId="0" applyNumberFormat="1" applyFont="1" applyFill="1" applyBorder="1" applyAlignment="1">
      <alignment horizontal="left" vertical="top" wrapText="1"/>
    </xf>
    <xf numFmtId="0" fontId="14" fillId="7" borderId="18" xfId="0" applyFont="1" applyFill="1" applyBorder="1" applyAlignment="1">
      <alignment vertical="center"/>
    </xf>
    <xf numFmtId="0" fontId="14" fillId="7" borderId="18" xfId="0" applyFont="1" applyFill="1" applyBorder="1" applyAlignment="1">
      <alignment vertical="center" wrapText="1"/>
    </xf>
    <xf numFmtId="0" fontId="6" fillId="7" borderId="1" xfId="0" applyFont="1" applyFill="1" applyBorder="1" applyAlignment="1">
      <alignment vertical="center"/>
    </xf>
    <xf numFmtId="0" fontId="6" fillId="7" borderId="1" xfId="0" applyFont="1" applyFill="1" applyBorder="1" applyAlignment="1">
      <alignment horizontal="center" vertical="center" wrapText="1"/>
    </xf>
    <xf numFmtId="0" fontId="7" fillId="0" borderId="0" xfId="0" applyFont="1" applyAlignment="1">
      <alignment vertical="center"/>
    </xf>
    <xf numFmtId="0" fontId="14" fillId="7" borderId="1" xfId="0" applyFont="1" applyFill="1" applyBorder="1" applyAlignment="1">
      <alignment vertical="center"/>
    </xf>
    <xf numFmtId="0" fontId="10" fillId="8" borderId="1" xfId="0" applyFont="1" applyFill="1" applyBorder="1" applyAlignment="1" applyProtection="1">
      <alignment horizontal="center" vertical="center" wrapText="1"/>
      <protection locked="0"/>
    </xf>
    <xf numFmtId="0" fontId="14" fillId="7" borderId="1" xfId="0" applyFont="1" applyFill="1" applyBorder="1" applyAlignment="1">
      <alignment vertical="center" wrapText="1"/>
    </xf>
    <xf numFmtId="2" fontId="14" fillId="8" borderId="1" xfId="0" applyNumberFormat="1" applyFont="1" applyFill="1" applyBorder="1" applyAlignment="1" applyProtection="1">
      <alignment vertical="center" wrapText="1"/>
      <protection locked="0"/>
    </xf>
    <xf numFmtId="2" fontId="14" fillId="8" borderId="1" xfId="0" applyNumberFormat="1" applyFont="1" applyFill="1" applyBorder="1" applyAlignment="1">
      <alignment vertical="center" wrapText="1"/>
    </xf>
    <xf numFmtId="0" fontId="7" fillId="7" borderId="1" xfId="0" applyFont="1" applyFill="1" applyBorder="1" applyAlignment="1">
      <alignment vertical="center" wrapText="1"/>
    </xf>
    <xf numFmtId="167" fontId="14" fillId="8" borderId="1" xfId="0" applyNumberFormat="1" applyFont="1" applyFill="1" applyBorder="1" applyAlignment="1" applyProtection="1">
      <alignment vertical="center" wrapText="1"/>
      <protection locked="0"/>
    </xf>
    <xf numFmtId="167" fontId="14" fillId="8" borderId="1" xfId="0" applyNumberFormat="1" applyFont="1" applyFill="1" applyBorder="1" applyAlignment="1">
      <alignment vertical="center" wrapText="1"/>
    </xf>
    <xf numFmtId="0" fontId="23" fillId="7" borderId="13" xfId="0" applyFont="1" applyFill="1" applyBorder="1" applyAlignment="1">
      <alignment vertical="center"/>
    </xf>
    <xf numFmtId="0" fontId="6" fillId="7" borderId="13" xfId="0" applyFont="1" applyFill="1" applyBorder="1" applyAlignment="1">
      <alignment vertical="center" wrapText="1"/>
    </xf>
    <xf numFmtId="167" fontId="14" fillId="0" borderId="1" xfId="0" applyNumberFormat="1" applyFont="1" applyBorder="1" applyAlignment="1" applyProtection="1">
      <alignment vertical="center"/>
      <protection locked="0"/>
    </xf>
    <xf numFmtId="0" fontId="7" fillId="7" borderId="1" xfId="0" applyFont="1" applyFill="1" applyBorder="1" applyAlignment="1">
      <alignment vertical="center"/>
    </xf>
    <xf numFmtId="167" fontId="14" fillId="0" borderId="1" xfId="0" applyNumberFormat="1" applyFont="1" applyBorder="1" applyAlignment="1">
      <alignment vertical="center"/>
    </xf>
    <xf numFmtId="0" fontId="14" fillId="7" borderId="19" xfId="0" applyFont="1" applyFill="1" applyBorder="1" applyAlignment="1">
      <alignment vertical="center"/>
    </xf>
    <xf numFmtId="0" fontId="14" fillId="7" borderId="19" xfId="0" applyFont="1" applyFill="1" applyBorder="1" applyAlignment="1">
      <alignment vertical="center" wrapText="1"/>
    </xf>
    <xf numFmtId="0" fontId="0" fillId="0" borderId="1" xfId="0" applyBorder="1" applyAlignment="1">
      <alignment horizontal="center" wrapText="1"/>
    </xf>
    <xf numFmtId="0" fontId="0" fillId="0" borderId="0" xfId="0" applyAlignment="1">
      <alignment horizontal="center" wrapText="1"/>
    </xf>
    <xf numFmtId="0" fontId="0" fillId="0" borderId="1" xfId="0" applyBorder="1" applyAlignment="1">
      <alignment wrapText="1"/>
    </xf>
    <xf numFmtId="0" fontId="16" fillId="7" borderId="10" xfId="0" applyFont="1" applyFill="1" applyBorder="1"/>
    <xf numFmtId="0" fontId="14" fillId="7" borderId="10" xfId="0" applyFont="1" applyFill="1" applyBorder="1" applyAlignment="1">
      <alignment horizontal="left" vertical="top"/>
    </xf>
    <xf numFmtId="0" fontId="14" fillId="7" borderId="2" xfId="0" applyFont="1" applyFill="1" applyBorder="1" applyAlignment="1">
      <alignment horizontal="left" vertical="top" wrapText="1"/>
    </xf>
    <xf numFmtId="0" fontId="12" fillId="7" borderId="26" xfId="0" applyFont="1" applyFill="1" applyBorder="1"/>
    <xf numFmtId="0" fontId="14" fillId="0" borderId="6" xfId="0" applyFont="1" applyBorder="1" applyAlignment="1">
      <alignment vertical="center" wrapText="1"/>
    </xf>
    <xf numFmtId="49" fontId="14" fillId="0" borderId="9" xfId="0" applyNumberFormat="1" applyFont="1" applyBorder="1" applyAlignment="1">
      <alignment vertical="top" wrapText="1"/>
    </xf>
    <xf numFmtId="49" fontId="14" fillId="7" borderId="4" xfId="0" applyNumberFormat="1" applyFont="1" applyFill="1" applyBorder="1" applyAlignment="1">
      <alignment horizontal="left" vertical="top" wrapText="1"/>
    </xf>
    <xf numFmtId="0" fontId="14" fillId="0" borderId="11" xfId="0" applyFont="1" applyBorder="1"/>
    <xf numFmtId="0" fontId="14" fillId="0" borderId="6" xfId="0" applyFont="1" applyBorder="1" applyAlignment="1">
      <alignment vertical="top" wrapText="1"/>
    </xf>
    <xf numFmtId="0" fontId="14" fillId="7" borderId="27" xfId="0" applyFont="1" applyFill="1" applyBorder="1" applyAlignment="1">
      <alignment vertical="center" wrapText="1"/>
    </xf>
    <xf numFmtId="0" fontId="14" fillId="0" borderId="28" xfId="0" applyFont="1" applyBorder="1" applyAlignment="1">
      <alignment vertical="center"/>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7" borderId="0" xfId="0" applyFont="1" applyFill="1" applyAlignment="1">
      <alignment vertical="center"/>
    </xf>
    <xf numFmtId="0" fontId="14" fillId="7" borderId="0" xfId="0" applyFont="1" applyFill="1" applyAlignment="1">
      <alignment vertical="center" wrapText="1"/>
    </xf>
    <xf numFmtId="0" fontId="14" fillId="7" borderId="11" xfId="0" applyFont="1" applyFill="1" applyBorder="1" applyAlignment="1">
      <alignment vertical="center" wrapText="1"/>
    </xf>
    <xf numFmtId="0" fontId="0" fillId="0" borderId="30" xfId="0" applyBorder="1"/>
    <xf numFmtId="0" fontId="11" fillId="7" borderId="10" xfId="0" applyFont="1" applyFill="1" applyBorder="1" applyAlignment="1">
      <alignment vertical="center"/>
    </xf>
    <xf numFmtId="0" fontId="0" fillId="0" borderId="25" xfId="0" applyBorder="1" applyAlignment="1">
      <alignment horizontal="center" wrapText="1"/>
    </xf>
    <xf numFmtId="0" fontId="1" fillId="0" borderId="0" xfId="0" applyFont="1" applyAlignment="1">
      <alignment wrapText="1"/>
    </xf>
    <xf numFmtId="0" fontId="0" fillId="0" borderId="17" xfId="0" applyBorder="1" applyAlignment="1">
      <alignment horizontal="center" wrapText="1"/>
    </xf>
    <xf numFmtId="0" fontId="10" fillId="0" borderId="7" xfId="0" applyFont="1" applyBorder="1" applyAlignment="1">
      <alignment horizontal="left" wrapText="1"/>
    </xf>
    <xf numFmtId="0" fontId="0" fillId="0" borderId="0" xfId="0" applyAlignment="1" applyProtection="1">
      <alignment wrapText="1"/>
      <protection locked="0"/>
    </xf>
    <xf numFmtId="0" fontId="29" fillId="0" borderId="10" xfId="0" applyFont="1" applyBorder="1"/>
    <xf numFmtId="0" fontId="30" fillId="0" borderId="8" xfId="0" applyFont="1" applyBorder="1"/>
    <xf numFmtId="0" fontId="31" fillId="0" borderId="10" xfId="0" applyFont="1" applyBorder="1"/>
    <xf numFmtId="0" fontId="29" fillId="0" borderId="0" xfId="0" applyFont="1" applyAlignment="1">
      <alignment horizontal="center"/>
    </xf>
    <xf numFmtId="0" fontId="31" fillId="0" borderId="0" xfId="0" applyFont="1"/>
    <xf numFmtId="0" fontId="29" fillId="0" borderId="5" xfId="0" applyFont="1" applyBorder="1" applyAlignment="1" applyProtection="1">
      <alignment horizontal="center"/>
      <protection locked="0"/>
    </xf>
    <xf numFmtId="0" fontId="29" fillId="0" borderId="6" xfId="0" applyFont="1" applyBorder="1" applyAlignment="1" applyProtection="1">
      <alignment horizontal="center"/>
      <protection locked="0"/>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35" fillId="0" borderId="1" xfId="0" applyFont="1" applyBorder="1"/>
    <xf numFmtId="0" fontId="32" fillId="0" borderId="1" xfId="0" applyFont="1" applyBorder="1"/>
    <xf numFmtId="0" fontId="29" fillId="0" borderId="12" xfId="0" applyFont="1" applyBorder="1"/>
    <xf numFmtId="0" fontId="29" fillId="0" borderId="5" xfId="0" applyFont="1" applyBorder="1"/>
    <xf numFmtId="0" fontId="29" fillId="0" borderId="6" xfId="0" applyFont="1" applyBorder="1"/>
    <xf numFmtId="0" fontId="7" fillId="0" borderId="12"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14" fillId="0" borderId="3" xfId="0" applyFont="1" applyBorder="1" applyAlignment="1">
      <alignment horizontal="left" vertical="center"/>
    </xf>
    <xf numFmtId="0" fontId="14" fillId="0" borderId="2" xfId="0" applyFont="1" applyBorder="1" applyAlignment="1">
      <alignment horizontal="left" vertical="center"/>
    </xf>
    <xf numFmtId="0" fontId="14" fillId="0" borderId="4" xfId="0" applyFont="1" applyBorder="1" applyAlignment="1">
      <alignment horizontal="left" vertical="center"/>
    </xf>
    <xf numFmtId="0" fontId="10" fillId="0" borderId="7" xfId="0" applyFont="1" applyBorder="1"/>
    <xf numFmtId="0" fontId="10" fillId="0" borderId="4" xfId="0" applyFont="1" applyBorder="1" applyAlignment="1">
      <alignment horizontal="left" wrapText="1"/>
    </xf>
    <xf numFmtId="0" fontId="10" fillId="0" borderId="0" xfId="0" applyFont="1" applyAlignment="1">
      <alignment horizontal="left" wrapText="1"/>
    </xf>
    <xf numFmtId="0" fontId="9" fillId="0" borderId="0" xfId="0" applyFont="1" applyAlignment="1">
      <alignment horizontal="left" wrapText="1"/>
    </xf>
    <xf numFmtId="0" fontId="10" fillId="0" borderId="0" xfId="0" applyFont="1" applyAlignment="1">
      <alignment horizontal="left" vertical="center" wrapText="1"/>
    </xf>
    <xf numFmtId="0" fontId="10" fillId="0" borderId="7" xfId="0" applyFont="1" applyBorder="1" applyAlignment="1">
      <alignment horizontal="right"/>
    </xf>
    <xf numFmtId="0" fontId="10" fillId="0" borderId="0" xfId="0" applyFont="1" applyAlignment="1">
      <alignment horizontal="right"/>
    </xf>
    <xf numFmtId="0" fontId="9" fillId="0" borderId="5" xfId="0" applyFont="1" applyBorder="1" applyAlignment="1" applyProtection="1">
      <alignment horizontal="left" wrapText="1"/>
      <protection locked="0"/>
    </xf>
    <xf numFmtId="0" fontId="14" fillId="0" borderId="0" xfId="0" applyFont="1" applyAlignment="1">
      <alignment horizontal="left" vertical="top"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7" fillId="0" borderId="0" xfId="0" applyFont="1" applyAlignment="1">
      <alignment horizontal="center" wrapText="1"/>
    </xf>
    <xf numFmtId="0" fontId="37" fillId="0" borderId="0" xfId="0" applyFont="1"/>
    <xf numFmtId="0" fontId="32" fillId="0" borderId="2" xfId="0" applyFont="1" applyBorder="1" applyAlignment="1">
      <alignment horizontal="left"/>
    </xf>
    <xf numFmtId="0" fontId="32" fillId="0" borderId="3" xfId="0" applyFont="1" applyBorder="1" applyAlignment="1">
      <alignment horizontal="left"/>
    </xf>
    <xf numFmtId="0" fontId="30" fillId="0" borderId="2" xfId="0" applyFont="1" applyBorder="1"/>
    <xf numFmtId="0" fontId="30" fillId="0" borderId="3" xfId="0" applyFont="1" applyBorder="1"/>
    <xf numFmtId="0" fontId="30" fillId="0" borderId="4" xfId="0" applyFont="1" applyBorder="1"/>
    <xf numFmtId="167" fontId="14" fillId="8" borderId="1" xfId="0" applyNumberFormat="1" applyFont="1" applyFill="1" applyBorder="1" applyAlignment="1" applyProtection="1">
      <alignment horizontal="right" vertical="center" wrapText="1"/>
      <protection locked="0"/>
    </xf>
    <xf numFmtId="0" fontId="32" fillId="0" borderId="3" xfId="0" applyFont="1" applyBorder="1" applyProtection="1">
      <protection locked="0"/>
    </xf>
    <xf numFmtId="10" fontId="14" fillId="0" borderId="13" xfId="0" applyNumberFormat="1" applyFont="1" applyBorder="1" applyAlignment="1">
      <alignment horizontal="center" wrapText="1"/>
    </xf>
    <xf numFmtId="49" fontId="14" fillId="0" borderId="1" xfId="0" applyNumberFormat="1" applyFont="1" applyBorder="1" applyAlignment="1">
      <alignment horizontal="center" vertical="center"/>
    </xf>
    <xf numFmtId="0" fontId="33" fillId="0" borderId="4" xfId="0" applyFont="1" applyBorder="1" applyProtection="1">
      <protection locked="0"/>
    </xf>
    <xf numFmtId="0" fontId="39" fillId="0" borderId="1" xfId="0" applyFont="1" applyBorder="1" applyAlignment="1">
      <alignment wrapText="1"/>
    </xf>
    <xf numFmtId="0" fontId="7" fillId="4" borderId="4" xfId="0" applyFont="1" applyFill="1" applyBorder="1" applyAlignment="1">
      <alignment horizontal="center" vertical="center" wrapText="1"/>
    </xf>
    <xf numFmtId="0" fontId="7" fillId="0" borderId="8" xfId="0" applyFont="1" applyBorder="1" applyAlignment="1">
      <alignment horizontal="left" vertical="center" wrapText="1"/>
    </xf>
    <xf numFmtId="0" fontId="14" fillId="0" borderId="13" xfId="0" applyFont="1" applyBorder="1" applyAlignment="1">
      <alignment horizontal="left" vertical="center" wrapText="1" readingOrder="1"/>
    </xf>
    <xf numFmtId="0" fontId="14" fillId="0" borderId="1" xfId="0" applyFont="1" applyBorder="1" applyAlignment="1">
      <alignment vertical="center" wrapText="1"/>
    </xf>
    <xf numFmtId="0" fontId="14" fillId="0" borderId="20"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24" fillId="7" borderId="8" xfId="0" applyFont="1" applyFill="1" applyBorder="1" applyAlignment="1">
      <alignment horizontal="center"/>
    </xf>
    <xf numFmtId="0" fontId="24" fillId="7" borderId="7" xfId="0" applyFont="1" applyFill="1" applyBorder="1" applyAlignment="1">
      <alignment horizontal="center"/>
    </xf>
    <xf numFmtId="0" fontId="24" fillId="7" borderId="9" xfId="0" applyFont="1" applyFill="1" applyBorder="1" applyAlignment="1">
      <alignment horizontal="center"/>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14" fillId="0" borderId="7" xfId="0" applyFont="1" applyBorder="1" applyAlignment="1">
      <alignment horizontal="left" vertical="top" wrapText="1"/>
    </xf>
    <xf numFmtId="0" fontId="14" fillId="0" borderId="9"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pplyProtection="1">
      <alignment horizontal="left" vertical="top" wrapText="1"/>
      <protection locked="0"/>
    </xf>
    <xf numFmtId="0" fontId="17" fillId="7" borderId="2" xfId="0" applyFont="1" applyFill="1" applyBorder="1" applyAlignment="1">
      <alignment horizontal="left" vertical="center" wrapText="1"/>
    </xf>
    <xf numFmtId="0" fontId="17" fillId="7" borderId="3" xfId="0" applyFont="1" applyFill="1" applyBorder="1" applyAlignment="1">
      <alignment horizontal="left" vertical="center" wrapText="1"/>
    </xf>
    <xf numFmtId="0" fontId="17" fillId="7" borderId="4" xfId="0" applyFont="1" applyFill="1" applyBorder="1" applyAlignment="1">
      <alignment horizontal="left" vertical="center" wrapText="1"/>
    </xf>
    <xf numFmtId="0" fontId="14" fillId="0" borderId="21"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3" xfId="0" applyFont="1" applyBorder="1" applyAlignment="1" applyProtection="1">
      <alignment horizontal="left" vertical="top" wrapText="1"/>
      <protection locked="0"/>
    </xf>
    <xf numFmtId="0" fontId="20" fillId="0" borderId="0" xfId="1" applyAlignment="1"/>
    <xf numFmtId="0" fontId="0" fillId="0" borderId="0" xfId="0"/>
    <xf numFmtId="0" fontId="10" fillId="0" borderId="0" xfId="0" applyFont="1"/>
    <xf numFmtId="0" fontId="14" fillId="0" borderId="0" xfId="0" applyFont="1" applyAlignment="1">
      <alignment wrapText="1"/>
    </xf>
    <xf numFmtId="0" fontId="14" fillId="0" borderId="0" xfId="0" applyFont="1" applyAlignment="1">
      <alignment vertical="top" wrapText="1"/>
    </xf>
    <xf numFmtId="0" fontId="14" fillId="0" borderId="0" xfId="0" applyFont="1"/>
    <xf numFmtId="0" fontId="11" fillId="2" borderId="1" xfId="0" applyFont="1" applyFill="1" applyBorder="1" applyAlignment="1">
      <alignment horizontal="center" vertical="center"/>
    </xf>
    <xf numFmtId="0" fontId="10" fillId="0" borderId="7" xfId="0" applyFont="1" applyBorder="1"/>
    <xf numFmtId="0" fontId="14" fillId="0" borderId="0" xfId="0" applyFont="1" applyAlignment="1">
      <alignment horizontal="center"/>
    </xf>
    <xf numFmtId="0" fontId="14" fillId="0" borderId="0" xfId="0" applyFont="1" applyAlignment="1">
      <alignment horizontal="center" vertical="top"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0" fillId="0" borderId="3" xfId="0" applyFont="1" applyBorder="1" applyAlignment="1">
      <alignment horizontal="left" wrapText="1"/>
    </xf>
    <xf numFmtId="0" fontId="10" fillId="0" borderId="4" xfId="0" applyFont="1" applyBorder="1" applyAlignment="1">
      <alignment horizontal="left" wrapText="1"/>
    </xf>
    <xf numFmtId="0" fontId="10" fillId="0" borderId="3" xfId="0" applyFont="1" applyBorder="1" applyAlignment="1" applyProtection="1">
      <alignment horizontal="left" wrapText="1"/>
      <protection locked="0"/>
    </xf>
    <xf numFmtId="14" fontId="10" fillId="0" borderId="3" xfId="0" applyNumberFormat="1" applyFont="1" applyBorder="1" applyAlignment="1" applyProtection="1">
      <alignment horizontal="left" wrapText="1"/>
      <protection locked="0"/>
    </xf>
    <xf numFmtId="0" fontId="10" fillId="0" borderId="2" xfId="0" applyFont="1" applyBorder="1" applyAlignment="1">
      <alignment horizontal="left" wrapText="1"/>
    </xf>
    <xf numFmtId="0" fontId="7" fillId="3" borderId="8" xfId="0" applyFont="1" applyFill="1" applyBorder="1" applyAlignment="1">
      <alignment horizontal="left" wrapText="1"/>
    </xf>
    <xf numFmtId="0" fontId="7" fillId="3" borderId="7" xfId="0" applyFont="1" applyFill="1" applyBorder="1" applyAlignment="1">
      <alignment horizontal="left" wrapText="1"/>
    </xf>
    <xf numFmtId="0" fontId="14" fillId="3" borderId="7" xfId="0" applyFont="1" applyFill="1" applyBorder="1"/>
    <xf numFmtId="0" fontId="14" fillId="3" borderId="9" xfId="0" applyFont="1" applyFill="1" applyBorder="1"/>
    <xf numFmtId="0" fontId="10" fillId="0" borderId="2" xfId="0" applyFont="1" applyBorder="1" applyAlignment="1" applyProtection="1">
      <alignment horizontal="left" wrapText="1"/>
      <protection locked="0"/>
    </xf>
    <xf numFmtId="0" fontId="10" fillId="0" borderId="3" xfId="0" applyFont="1" applyBorder="1" applyAlignment="1">
      <alignment horizontal="left" vertical="center" wrapText="1"/>
    </xf>
    <xf numFmtId="0" fontId="7" fillId="2" borderId="2" xfId="0" applyFont="1" applyFill="1" applyBorder="1"/>
    <xf numFmtId="0" fontId="7" fillId="2" borderId="3" xfId="0" applyFont="1" applyFill="1" applyBorder="1"/>
    <xf numFmtId="0" fontId="7" fillId="2" borderId="4" xfId="0" applyFont="1" applyFill="1" applyBorder="1"/>
    <xf numFmtId="0" fontId="10" fillId="0" borderId="0" xfId="0" applyFont="1" applyAlignment="1">
      <alignment horizontal="left" wrapText="1"/>
    </xf>
    <xf numFmtId="0" fontId="9" fillId="0" borderId="0" xfId="0" applyFont="1" applyAlignment="1">
      <alignment horizontal="left" wrapText="1"/>
    </xf>
    <xf numFmtId="0" fontId="10" fillId="0" borderId="2" xfId="0" applyFont="1" applyBorder="1" applyAlignment="1" applyProtection="1">
      <alignment horizontal="center" wrapText="1"/>
      <protection locked="0"/>
    </xf>
    <xf numFmtId="0" fontId="10" fillId="0" borderId="3" xfId="0" applyFont="1" applyBorder="1" applyAlignment="1" applyProtection="1">
      <alignment horizontal="center" wrapText="1"/>
      <protection locked="0"/>
    </xf>
    <xf numFmtId="0" fontId="10" fillId="0" borderId="0" xfId="0" applyFont="1" applyAlignment="1">
      <alignment horizontal="left" wrapText="1"/>
      <extLst>
        <ext xmlns:xfpb="http://schemas.microsoft.com/office/spreadsheetml/2022/featurepropertybag" uri="{C7286773-470A-42A8-94C5-96B5CB345126}">
          <xfpb:xfComplement i="0"/>
        </ext>
      </extLst>
    </xf>
    <xf numFmtId="0" fontId="9" fillId="0" borderId="7" xfId="0" applyFont="1" applyBorder="1" applyAlignment="1">
      <alignment horizontal="left" wrapText="1"/>
    </xf>
    <xf numFmtId="0" fontId="10" fillId="0" borderId="0" xfId="0" applyFont="1" applyAlignment="1">
      <alignment horizontal="left" vertical="top" wrapText="1"/>
    </xf>
    <xf numFmtId="0" fontId="10" fillId="0" borderId="7"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right"/>
    </xf>
    <xf numFmtId="0" fontId="10" fillId="0" borderId="0" xfId="0" applyFont="1" applyAlignment="1">
      <alignment horizontal="right"/>
    </xf>
    <xf numFmtId="0" fontId="0" fillId="0" borderId="3" xfId="0"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9" fillId="0" borderId="0" xfId="0" applyFont="1" applyAlignment="1" applyProtection="1">
      <alignment horizontal="left" wrapText="1"/>
      <protection locked="0"/>
    </xf>
    <xf numFmtId="0" fontId="0" fillId="0" borderId="0" xfId="0" applyAlignment="1">
      <alignment horizontal="left" wrapText="1"/>
    </xf>
    <xf numFmtId="0" fontId="9" fillId="0" borderId="5" xfId="0" applyFont="1" applyBorder="1" applyAlignment="1" applyProtection="1">
      <alignment horizontal="left" wrapText="1"/>
      <protection locked="0"/>
    </xf>
    <xf numFmtId="0" fontId="0" fillId="0" borderId="5" xfId="0" applyBorder="1" applyAlignment="1" applyProtection="1">
      <alignment horizontal="left" wrapText="1"/>
      <protection locked="0"/>
    </xf>
    <xf numFmtId="0" fontId="9" fillId="0" borderId="0" xfId="0" applyFont="1"/>
    <xf numFmtId="0" fontId="10" fillId="0" borderId="5" xfId="0" applyFont="1" applyBorder="1" applyAlignment="1" applyProtection="1">
      <alignment horizontal="left" wrapText="1"/>
      <protection locked="0"/>
    </xf>
    <xf numFmtId="0" fontId="9" fillId="0" borderId="5" xfId="0" applyFont="1" applyBorder="1" applyAlignment="1">
      <alignment wrapText="1"/>
    </xf>
    <xf numFmtId="0" fontId="10" fillId="0" borderId="5" xfId="0" applyFont="1" applyBorder="1"/>
    <xf numFmtId="0" fontId="5" fillId="0" borderId="7" xfId="0" applyFont="1" applyBorder="1" applyAlignment="1">
      <alignment horizontal="left" vertical="center" wrapText="1"/>
    </xf>
    <xf numFmtId="0" fontId="6" fillId="0" borderId="0" xfId="0" applyFont="1" applyAlignment="1">
      <alignment horizontal="left" vertical="center" wrapText="1"/>
    </xf>
    <xf numFmtId="165" fontId="9" fillId="0" borderId="3" xfId="0" applyNumberFormat="1" applyFont="1" applyBorder="1" applyAlignment="1" applyProtection="1">
      <alignment horizontal="left" wrapText="1"/>
      <protection locked="0"/>
    </xf>
    <xf numFmtId="166" fontId="9" fillId="0" borderId="3" xfId="0" applyNumberFormat="1" applyFont="1" applyBorder="1" applyAlignment="1" applyProtection="1">
      <alignment horizontal="left" wrapText="1"/>
      <protection locked="0"/>
    </xf>
    <xf numFmtId="0" fontId="6" fillId="5" borderId="0" xfId="0" applyFont="1" applyFill="1" applyAlignment="1">
      <alignment wrapText="1"/>
    </xf>
    <xf numFmtId="0" fontId="10" fillId="0" borderId="0" xfId="0" applyFont="1" applyAlignment="1">
      <alignment horizontal="left"/>
    </xf>
    <xf numFmtId="0" fontId="0" fillId="0" borderId="0" xfId="0" applyAlignment="1">
      <alignment horizontal="left"/>
    </xf>
    <xf numFmtId="0" fontId="10" fillId="0" borderId="5" xfId="0" applyFont="1" applyBorder="1" applyProtection="1">
      <protection locked="0"/>
    </xf>
    <xf numFmtId="0" fontId="0" fillId="0" borderId="5" xfId="0" applyBorder="1" applyProtection="1">
      <protection locked="0"/>
    </xf>
    <xf numFmtId="0" fontId="6" fillId="5" borderId="7" xfId="0" applyFont="1" applyFill="1" applyBorder="1" applyAlignment="1">
      <alignment wrapText="1"/>
    </xf>
    <xf numFmtId="0" fontId="0" fillId="0" borderId="0" xfId="0" applyAlignment="1">
      <alignment horizontal="center" vertical="top" wrapText="1"/>
    </xf>
    <xf numFmtId="0" fontId="8" fillId="0" borderId="0" xfId="0" applyFont="1" applyAlignment="1" applyProtection="1">
      <alignment horizontal="center" wrapText="1"/>
      <protection locked="0"/>
    </xf>
    <xf numFmtId="0" fontId="4" fillId="0" borderId="0" xfId="0" applyFont="1" applyAlignment="1">
      <alignment horizontal="center" wrapText="1"/>
    </xf>
    <xf numFmtId="0" fontId="3" fillId="0" borderId="0" xfId="0" applyFont="1" applyAlignment="1">
      <alignment horizontal="center" wrapText="1"/>
    </xf>
    <xf numFmtId="0" fontId="2" fillId="0" borderId="0" xfId="0" applyFont="1" applyAlignment="1">
      <alignment horizontal="left" wrapText="1"/>
    </xf>
    <xf numFmtId="0" fontId="19" fillId="0" borderId="3" xfId="0" applyFont="1" applyBorder="1" applyAlignment="1" applyProtection="1">
      <alignment horizontal="left" wrapText="1"/>
      <protection locked="0"/>
    </xf>
    <xf numFmtId="0" fontId="14" fillId="0" borderId="0" xfId="0" applyFont="1" applyAlignment="1">
      <alignment horizontal="left" vertical="top" wrapText="1"/>
    </xf>
    <xf numFmtId="0" fontId="7" fillId="0" borderId="0" xfId="0" applyFont="1" applyAlignment="1">
      <alignment horizontal="center" vertical="center"/>
    </xf>
    <xf numFmtId="0" fontId="10" fillId="0" borderId="0" xfId="0" applyFont="1" applyAlignment="1">
      <alignment horizontal="center" vertical="center"/>
    </xf>
    <xf numFmtId="0" fontId="14" fillId="0" borderId="1" xfId="0" applyFont="1" applyBorder="1" applyAlignment="1">
      <alignment horizontal="left" vertical="top" wrapText="1"/>
    </xf>
    <xf numFmtId="0" fontId="0" fillId="0" borderId="0" xfId="0" applyAlignment="1">
      <alignment horizontal="left" vertical="top" wrapText="1"/>
    </xf>
    <xf numFmtId="0" fontId="11" fillId="2" borderId="12"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1" fillId="2" borderId="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14"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Font="1" applyBorder="1" applyAlignment="1">
      <alignment horizontal="center"/>
    </xf>
    <xf numFmtId="0" fontId="14" fillId="0" borderId="1" xfId="0" applyFont="1" applyBorder="1" applyAlignment="1">
      <alignment horizontal="center" wrapText="1"/>
    </xf>
    <xf numFmtId="165" fontId="14" fillId="0" borderId="2" xfId="0"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4" fillId="0" borderId="2" xfId="0" applyFont="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center" vertical="center" wrapText="1"/>
    </xf>
    <xf numFmtId="165" fontId="14" fillId="0" borderId="1" xfId="0" applyNumberFormat="1" applyFont="1" applyBorder="1" applyAlignment="1">
      <alignment horizontal="center"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31" fillId="0" borderId="0" xfId="0" applyFont="1" applyAlignment="1">
      <alignment horizontal="left" vertical="top"/>
    </xf>
    <xf numFmtId="0" fontId="27" fillId="0" borderId="0" xfId="0" applyFont="1" applyAlignment="1">
      <alignment horizontal="center"/>
    </xf>
    <xf numFmtId="0" fontId="31" fillId="0" borderId="0" xfId="0" applyFont="1" applyAlignment="1">
      <alignment vertical="top" wrapText="1"/>
    </xf>
    <xf numFmtId="0" fontId="26" fillId="0" borderId="0" xfId="0" applyFont="1" applyAlignment="1">
      <alignment horizontal="center" wrapText="1"/>
    </xf>
    <xf numFmtId="0" fontId="27" fillId="0" borderId="0" xfId="0" applyFont="1" applyAlignment="1">
      <alignment horizontal="center" wrapText="1"/>
    </xf>
    <xf numFmtId="0" fontId="28" fillId="9" borderId="8" xfId="0" applyFont="1" applyFill="1" applyBorder="1" applyAlignment="1">
      <alignment horizontal="center"/>
    </xf>
    <xf numFmtId="0" fontId="28" fillId="9" borderId="7" xfId="0" applyFont="1" applyFill="1" applyBorder="1" applyAlignment="1">
      <alignment horizontal="center"/>
    </xf>
    <xf numFmtId="0" fontId="28" fillId="9" borderId="9" xfId="0" applyFont="1" applyFill="1" applyBorder="1" applyAlignment="1">
      <alignment horizontal="center"/>
    </xf>
    <xf numFmtId="0" fontId="28" fillId="0" borderId="8" xfId="0" applyFont="1" applyBorder="1"/>
    <xf numFmtId="0" fontId="28" fillId="0" borderId="7" xfId="0" applyFont="1" applyBorder="1"/>
    <xf numFmtId="0" fontId="28" fillId="0" borderId="9" xfId="0" applyFont="1" applyBorder="1"/>
    <xf numFmtId="0" fontId="28" fillId="9" borderId="12" xfId="0" applyFont="1" applyFill="1" applyBorder="1" applyAlignment="1">
      <alignment horizontal="center"/>
    </xf>
    <xf numFmtId="0" fontId="28" fillId="9" borderId="5" xfId="0" applyFont="1" applyFill="1" applyBorder="1" applyAlignment="1">
      <alignment horizontal="center"/>
    </xf>
    <xf numFmtId="0" fontId="28" fillId="9" borderId="6" xfId="0" applyFont="1" applyFill="1" applyBorder="1" applyAlignment="1">
      <alignment horizontal="center"/>
    </xf>
    <xf numFmtId="0" fontId="31" fillId="0" borderId="7" xfId="0" applyFont="1" applyBorder="1" applyAlignment="1" applyProtection="1">
      <alignment horizontal="left" vertical="top" wrapText="1"/>
      <protection locked="0"/>
    </xf>
    <xf numFmtId="0" fontId="31" fillId="0" borderId="9" xfId="0" applyFont="1" applyBorder="1" applyAlignment="1" applyProtection="1">
      <alignment horizontal="left" vertical="top" wrapText="1"/>
      <protection locked="0"/>
    </xf>
    <xf numFmtId="0" fontId="31" fillId="0" borderId="5" xfId="0" applyFont="1" applyBorder="1" applyAlignment="1" applyProtection="1">
      <alignment horizontal="left" vertical="top" wrapText="1"/>
      <protection locked="0"/>
    </xf>
    <xf numFmtId="0" fontId="31" fillId="0" borderId="6" xfId="0" applyFont="1" applyBorder="1" applyAlignment="1" applyProtection="1">
      <alignment horizontal="left" vertical="top" wrapText="1"/>
      <protection locked="0"/>
    </xf>
    <xf numFmtId="14" fontId="31" fillId="0" borderId="7" xfId="0" applyNumberFormat="1" applyFont="1" applyBorder="1" applyAlignment="1" applyProtection="1">
      <alignment horizontal="left" vertical="top" wrapText="1"/>
      <protection locked="0"/>
    </xf>
    <xf numFmtId="14" fontId="31" fillId="0" borderId="9" xfId="0" applyNumberFormat="1" applyFont="1" applyBorder="1" applyAlignment="1" applyProtection="1">
      <alignment horizontal="left" vertical="top" wrapText="1"/>
      <protection locked="0"/>
    </xf>
    <xf numFmtId="14" fontId="31" fillId="0" borderId="5" xfId="0" applyNumberFormat="1" applyFont="1" applyBorder="1" applyAlignment="1" applyProtection="1">
      <alignment horizontal="left" vertical="top" wrapText="1"/>
      <protection locked="0"/>
    </xf>
    <xf numFmtId="14" fontId="31" fillId="0" borderId="6" xfId="0" applyNumberFormat="1" applyFont="1" applyBorder="1" applyAlignment="1" applyProtection="1">
      <alignment horizontal="left" vertical="top" wrapText="1"/>
      <protection locked="0"/>
    </xf>
    <xf numFmtId="0" fontId="28" fillId="9" borderId="10" xfId="0" applyFont="1" applyFill="1" applyBorder="1" applyAlignment="1">
      <alignment horizontal="center" vertical="top"/>
    </xf>
    <xf numFmtId="0" fontId="28" fillId="9" borderId="0" xfId="0" applyFont="1" applyFill="1" applyAlignment="1">
      <alignment horizontal="center" vertical="top"/>
    </xf>
    <xf numFmtId="0" fontId="28" fillId="9" borderId="11" xfId="0" applyFont="1" applyFill="1" applyBorder="1" applyAlignment="1">
      <alignment horizontal="center" vertical="top"/>
    </xf>
    <xf numFmtId="0" fontId="31" fillId="0" borderId="8" xfId="0" applyFont="1" applyBorder="1" applyAlignment="1" applyProtection="1">
      <alignment horizontal="left" vertical="top" wrapText="1"/>
      <protection locked="0"/>
    </xf>
    <xf numFmtId="0" fontId="31" fillId="0" borderId="12" xfId="0" applyFont="1" applyBorder="1" applyAlignment="1" applyProtection="1">
      <alignment horizontal="left" vertical="top" wrapText="1"/>
      <protection locked="0"/>
    </xf>
    <xf numFmtId="0" fontId="31" fillId="0" borderId="7" xfId="0" applyFont="1" applyBorder="1" applyAlignment="1">
      <alignment horizontal="center"/>
    </xf>
    <xf numFmtId="0" fontId="37" fillId="0" borderId="0" xfId="0" applyFont="1"/>
    <xf numFmtId="0" fontId="30" fillId="0" borderId="8" xfId="0" applyFont="1" applyBorder="1" applyAlignment="1">
      <alignment horizontal="center" wrapText="1"/>
    </xf>
    <xf numFmtId="0" fontId="30" fillId="0" borderId="9" xfId="0" applyFont="1" applyBorder="1" applyAlignment="1">
      <alignment horizontal="center" wrapText="1"/>
    </xf>
    <xf numFmtId="0" fontId="30" fillId="0" borderId="12" xfId="0" applyFont="1" applyBorder="1" applyAlignment="1">
      <alignment horizontal="center" wrapText="1"/>
    </xf>
    <xf numFmtId="0" fontId="30" fillId="0" borderId="6" xfId="0" applyFont="1" applyBorder="1" applyAlignment="1">
      <alignment horizontal="center" wrapText="1"/>
    </xf>
    <xf numFmtId="0" fontId="30" fillId="0" borderId="8" xfId="0" applyFont="1" applyBorder="1" applyAlignment="1">
      <alignment horizontal="center"/>
    </xf>
    <xf numFmtId="0" fontId="30" fillId="0" borderId="9" xfId="0" applyFont="1" applyBorder="1" applyAlignment="1">
      <alignment horizontal="center"/>
    </xf>
    <xf numFmtId="0" fontId="30" fillId="0" borderId="12" xfId="0" applyFont="1" applyBorder="1" applyAlignment="1">
      <alignment horizontal="center"/>
    </xf>
    <xf numFmtId="0" fontId="30" fillId="0" borderId="6" xfId="0" applyFont="1" applyBorder="1" applyAlignment="1">
      <alignment horizontal="center"/>
    </xf>
    <xf numFmtId="0" fontId="32" fillId="0" borderId="2" xfId="0" applyFont="1" applyBorder="1" applyAlignment="1">
      <alignment horizontal="left"/>
    </xf>
    <xf numFmtId="0" fontId="32" fillId="0" borderId="3" xfId="0" applyFont="1" applyBorder="1" applyAlignment="1">
      <alignment horizontal="left"/>
    </xf>
    <xf numFmtId="0" fontId="30" fillId="0" borderId="1" xfId="0" applyFont="1" applyBorder="1" applyAlignment="1">
      <alignment horizontal="center" wrapText="1"/>
    </xf>
    <xf numFmtId="0" fontId="30" fillId="0" borderId="1" xfId="0" applyFont="1" applyBorder="1" applyAlignment="1">
      <alignment horizontal="center"/>
    </xf>
    <xf numFmtId="0" fontId="31" fillId="0" borderId="10" xfId="0" applyFont="1" applyBorder="1" applyAlignment="1" applyProtection="1">
      <alignment horizontal="left" vertical="top" wrapText="1"/>
      <protection locked="0"/>
    </xf>
    <xf numFmtId="0" fontId="31" fillId="0" borderId="0" xfId="0" applyFont="1" applyAlignment="1" applyProtection="1">
      <alignment horizontal="left" vertical="top" wrapText="1"/>
      <protection locked="0"/>
    </xf>
    <xf numFmtId="0" fontId="31" fillId="0" borderId="1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0" fillId="0" borderId="2" xfId="0" applyFont="1" applyBorder="1"/>
    <xf numFmtId="0" fontId="30" fillId="0" borderId="3" xfId="0" applyFont="1" applyBorder="1"/>
    <xf numFmtId="0" fontId="30" fillId="0" borderId="4" xfId="0" applyFont="1" applyBorder="1"/>
    <xf numFmtId="0" fontId="33" fillId="0" borderId="3" xfId="0" applyFont="1" applyBorder="1" applyAlignment="1" applyProtection="1">
      <alignment horizontal="left" wrapText="1"/>
      <protection locked="0"/>
    </xf>
    <xf numFmtId="0" fontId="33" fillId="0" borderId="4" xfId="0" applyFont="1" applyBorder="1" applyAlignment="1" applyProtection="1">
      <alignment horizontal="left" wrapText="1"/>
      <protection locked="0"/>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xf numFmtId="0" fontId="1" fillId="0" borderId="34" xfId="0" applyFont="1" applyBorder="1" applyAlignment="1">
      <alignment horizontal="center" wrapText="1"/>
    </xf>
    <xf numFmtId="0" fontId="1" fillId="0" borderId="5" xfId="0" applyFont="1" applyBorder="1" applyAlignment="1">
      <alignment horizontal="center" wrapText="1"/>
    </xf>
    <xf numFmtId="0" fontId="1" fillId="2" borderId="35" xfId="0" applyFont="1" applyFill="1" applyBorder="1" applyAlignment="1">
      <alignment horizontal="center" wrapText="1"/>
    </xf>
    <xf numFmtId="0" fontId="1" fillId="2" borderId="7" xfId="0" applyFont="1" applyFill="1" applyBorder="1" applyAlignment="1">
      <alignment horizontal="center" wrapText="1"/>
    </xf>
    <xf numFmtId="0" fontId="1" fillId="2" borderId="9" xfId="0" applyFont="1" applyFill="1" applyBorder="1" applyAlignment="1">
      <alignment horizontal="center" wrapText="1"/>
    </xf>
    <xf numFmtId="0" fontId="0" fillId="2" borderId="31" xfId="0" applyFill="1" applyBorder="1" applyAlignment="1">
      <alignment horizontal="center" wrapText="1"/>
    </xf>
    <xf numFmtId="0" fontId="0" fillId="2" borderId="32" xfId="0" applyFill="1" applyBorder="1" applyAlignment="1">
      <alignment horizontal="center" wrapText="1"/>
    </xf>
    <xf numFmtId="0" fontId="0" fillId="2" borderId="33" xfId="0" applyFill="1" applyBorder="1" applyAlignment="1">
      <alignment horizontal="center" wrapText="1"/>
    </xf>
    <xf numFmtId="0" fontId="0" fillId="2" borderId="1" xfId="0" applyFill="1" applyBorder="1" applyAlignment="1">
      <alignment horizontal="center" wrapText="1"/>
    </xf>
    <xf numFmtId="0" fontId="0" fillId="2" borderId="34" xfId="0" applyFill="1" applyBorder="1" applyAlignment="1">
      <alignment horizontal="center" wrapText="1"/>
    </xf>
    <xf numFmtId="0" fontId="0" fillId="2" borderId="5" xfId="0" applyFill="1" applyBorder="1" applyAlignment="1">
      <alignment horizontal="center" wrapText="1"/>
    </xf>
    <xf numFmtId="0" fontId="0" fillId="2" borderId="38" xfId="0" applyFill="1" applyBorder="1" applyAlignment="1">
      <alignment horizontal="center" wrapText="1"/>
    </xf>
    <xf numFmtId="0" fontId="0" fillId="2" borderId="36" xfId="0" applyFill="1" applyBorder="1" applyAlignment="1">
      <alignment horizontal="center" wrapText="1"/>
    </xf>
    <xf numFmtId="0" fontId="0" fillId="2" borderId="37" xfId="0" applyFill="1" applyBorder="1" applyAlignment="1">
      <alignment horizontal="center" wrapText="1"/>
    </xf>
  </cellXfs>
  <cellStyles count="2">
    <cellStyle name="Hyperlink" xfId="1" builtinId="8"/>
    <cellStyle name="Normal" xfId="0" builtinId="0"/>
  </cellStyles>
  <dxfs count="160">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22/11/relationships/FeaturePropertyBag" Target="featurePropertyBag/featurePropertyBag.xml"/><Relationship Id="rId27"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Master Question List'!$L$10" lockText="1" noThreeD="1"/>
</file>

<file path=xl/ctrlProps/ctrlProp12.xml><?xml version="1.0" encoding="utf-8"?>
<formControlPr xmlns="http://schemas.microsoft.com/office/spreadsheetml/2009/9/main" objectType="CheckBox" fmlaLink="'Master Question List'!$L$11" lockText="1" noThreeD="1"/>
</file>

<file path=xl/ctrlProps/ctrlProp13.xml><?xml version="1.0" encoding="utf-8"?>
<formControlPr xmlns="http://schemas.microsoft.com/office/spreadsheetml/2009/9/main" objectType="CheckBox" fmlaLink="'Master Question List'!$L$12" lockText="1" noThreeD="1"/>
</file>

<file path=xl/ctrlProps/ctrlProp14.xml><?xml version="1.0" encoding="utf-8"?>
<formControlPr xmlns="http://schemas.microsoft.com/office/spreadsheetml/2009/9/main" objectType="CheckBox" fmlaLink="'Master Question List'!$L$13" lockText="1" noThreeD="1"/>
</file>

<file path=xl/ctrlProps/ctrlProp15.xml><?xml version="1.0" encoding="utf-8"?>
<formControlPr xmlns="http://schemas.microsoft.com/office/spreadsheetml/2009/9/main" objectType="CheckBox" fmlaLink="'Master Question List'!$L$4" lockText="1" noThreeD="1"/>
</file>

<file path=xl/ctrlProps/ctrlProp16.xml><?xml version="1.0" encoding="utf-8"?>
<formControlPr xmlns="http://schemas.microsoft.com/office/spreadsheetml/2009/9/main" objectType="CheckBox" fmlaLink="'Master Question List'!$L$8" lockText="1" noThreeD="1"/>
</file>

<file path=xl/ctrlProps/ctrlProp17.xml><?xml version="1.0" encoding="utf-8"?>
<formControlPr xmlns="http://schemas.microsoft.com/office/spreadsheetml/2009/9/main" objectType="CheckBox" fmlaLink="'Master Question List'!$L$5" lockText="1" noThreeD="1"/>
</file>

<file path=xl/ctrlProps/ctrlProp18.xml><?xml version="1.0" encoding="utf-8"?>
<formControlPr xmlns="http://schemas.microsoft.com/office/spreadsheetml/2009/9/main" objectType="CheckBox" fmlaLink="'Master Question List'!$L$6" lockText="1" noThreeD="1"/>
</file>

<file path=xl/ctrlProps/ctrlProp19.xml><?xml version="1.0" encoding="utf-8"?>
<formControlPr xmlns="http://schemas.microsoft.com/office/spreadsheetml/2009/9/main" objectType="CheckBox" fmlaLink="'Master Question List'!$L$7"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Master Question List'!$L$9"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Master Question List'!$L$3"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86785</xdr:colOff>
      <xdr:row>0</xdr:row>
      <xdr:rowOff>46476</xdr:rowOff>
    </xdr:from>
    <xdr:to>
      <xdr:col>1</xdr:col>
      <xdr:colOff>0</xdr:colOff>
      <xdr:row>0</xdr:row>
      <xdr:rowOff>810900</xdr:rowOff>
    </xdr:to>
    <xdr:pic>
      <xdr:nvPicPr>
        <xdr:cNvPr id="2" name="Picture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785" y="46476"/>
          <a:ext cx="1113365" cy="761249"/>
        </a:xfrm>
        <a:prstGeom prst="rect">
          <a:avLst/>
        </a:prstGeom>
      </xdr:spPr>
    </xdr:pic>
    <xdr:clientData/>
  </xdr:twoCellAnchor>
  <xdr:twoCellAnchor editAs="oneCell">
    <xdr:from>
      <xdr:col>7</xdr:col>
      <xdr:colOff>61383</xdr:colOff>
      <xdr:row>0</xdr:row>
      <xdr:rowOff>67733</xdr:rowOff>
    </xdr:from>
    <xdr:to>
      <xdr:col>8</xdr:col>
      <xdr:colOff>275325</xdr:colOff>
      <xdr:row>0</xdr:row>
      <xdr:rowOff>825500</xdr:rowOff>
    </xdr:to>
    <xdr:pic>
      <xdr:nvPicPr>
        <xdr:cNvPr id="3" name="Picture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5262033" y="67733"/>
          <a:ext cx="902917" cy="7609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542925</xdr:colOff>
          <xdr:row>9</xdr:row>
          <xdr:rowOff>19050</xdr:rowOff>
        </xdr:from>
        <xdr:to>
          <xdr:col>4</xdr:col>
          <xdr:colOff>419100</xdr:colOff>
          <xdr:row>10</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Same as above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28575</xdr:rowOff>
        </xdr:from>
        <xdr:to>
          <xdr:col>8</xdr:col>
          <xdr:colOff>9525</xdr:colOff>
          <xdr:row>9</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8</xdr:row>
          <xdr:rowOff>28575</xdr:rowOff>
        </xdr:from>
        <xdr:to>
          <xdr:col>8</xdr:col>
          <xdr:colOff>628650</xdr:colOff>
          <xdr:row>9</xdr:row>
          <xdr:rowOff>38100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38100</xdr:rowOff>
        </xdr:from>
        <xdr:to>
          <xdr:col>7</xdr:col>
          <xdr:colOff>628650</xdr:colOff>
          <xdr:row>16</xdr:row>
          <xdr:rowOff>38100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15</xdr:row>
          <xdr:rowOff>38100</xdr:rowOff>
        </xdr:from>
        <xdr:to>
          <xdr:col>8</xdr:col>
          <xdr:colOff>619125</xdr:colOff>
          <xdr:row>16</xdr:row>
          <xdr:rowOff>47625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69</xdr:row>
          <xdr:rowOff>28575</xdr:rowOff>
        </xdr:from>
        <xdr:to>
          <xdr:col>3</xdr:col>
          <xdr:colOff>257175</xdr:colOff>
          <xdr:row>69</xdr:row>
          <xdr:rowOff>304800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657225</xdr:colOff>
          <xdr:row>69</xdr:row>
          <xdr:rowOff>28575</xdr:rowOff>
        </xdr:from>
        <xdr:to>
          <xdr:col>4</xdr:col>
          <xdr:colOff>533400</xdr:colOff>
          <xdr:row>69</xdr:row>
          <xdr:rowOff>323850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28575</xdr:rowOff>
        </xdr:from>
        <xdr:to>
          <xdr:col>8</xdr:col>
          <xdr:colOff>609600</xdr:colOff>
          <xdr:row>38</xdr:row>
          <xdr:rowOff>38100</xdr:rowOff>
        </xdr:to>
        <xdr:sp macro="" textlink="">
          <xdr:nvSpPr>
            <xdr:cNvPr id="12296" name="Check Box 8" descr="Check box to choose Field Operations and Harvesting for Audit Scope" hidden="1">
              <a:extLst>
                <a:ext uri="{63B3BB69-23CF-44E3-9099-C40C66FF867C}">
                  <a14:compatExt spid="_x0000_s12296"/>
                </a:ext>
                <a:ext uri="{FF2B5EF4-FFF2-40B4-BE49-F238E27FC236}">
                  <a16:creationId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38</xdr:row>
          <xdr:rowOff>19050</xdr:rowOff>
        </xdr:from>
        <xdr:to>
          <xdr:col>8</xdr:col>
          <xdr:colOff>609600</xdr:colOff>
          <xdr:row>39</xdr:row>
          <xdr:rowOff>28575</xdr:rowOff>
        </xdr:to>
        <xdr:sp macro="" textlink="">
          <xdr:nvSpPr>
            <xdr:cNvPr id="12297" name="Check Box 9" descr="Check box to choose Post Harvest Operations for Audit Scope" hidden="1">
              <a:extLst>
                <a:ext uri="{63B3BB69-23CF-44E3-9099-C40C66FF867C}">
                  <a14:compatExt spid="_x0000_s12297"/>
                </a:ext>
                <a:ext uri="{FF2B5EF4-FFF2-40B4-BE49-F238E27FC236}">
                  <a16:creationId xmlns:a16="http://schemas.microsoft.com/office/drawing/2014/main" id="{00000000-0008-0000-01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42</xdr:row>
          <xdr:rowOff>28575</xdr:rowOff>
        </xdr:from>
        <xdr:to>
          <xdr:col>8</xdr:col>
          <xdr:colOff>609600</xdr:colOff>
          <xdr:row>43</xdr:row>
          <xdr:rowOff>19050</xdr:rowOff>
        </xdr:to>
        <xdr:sp macro="" textlink="">
          <xdr:nvSpPr>
            <xdr:cNvPr id="12298" name="Check Box 10" descr="Check box to choose Logo Use for Audit Scope"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14</xdr:row>
          <xdr:rowOff>38100</xdr:rowOff>
        </xdr:from>
        <xdr:to>
          <xdr:col>8</xdr:col>
          <xdr:colOff>619125</xdr:colOff>
          <xdr:row>15</xdr:row>
          <xdr:rowOff>47625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38100</xdr:rowOff>
        </xdr:from>
        <xdr:to>
          <xdr:col>7</xdr:col>
          <xdr:colOff>628650</xdr:colOff>
          <xdr:row>15</xdr:row>
          <xdr:rowOff>38100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1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44</xdr:row>
          <xdr:rowOff>28575</xdr:rowOff>
        </xdr:from>
        <xdr:to>
          <xdr:col>8</xdr:col>
          <xdr:colOff>609600</xdr:colOff>
          <xdr:row>47</xdr:row>
          <xdr:rowOff>28575</xdr:rowOff>
        </xdr:to>
        <xdr:sp macro="" textlink="">
          <xdr:nvSpPr>
            <xdr:cNvPr id="12301" name="Check Box 13" descr="Check box to choose Tomato Audit Protocol Packing House  for Audit Scope" hidden="1">
              <a:extLst>
                <a:ext uri="{63B3BB69-23CF-44E3-9099-C40C66FF867C}">
                  <a14:compatExt spid="_x0000_s12301"/>
                </a:ext>
                <a:ext uri="{FF2B5EF4-FFF2-40B4-BE49-F238E27FC236}">
                  <a16:creationId xmlns:a16="http://schemas.microsoft.com/office/drawing/2014/main" id="{00000000-0008-0000-01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46</xdr:row>
          <xdr:rowOff>28575</xdr:rowOff>
        </xdr:from>
        <xdr:to>
          <xdr:col>8</xdr:col>
          <xdr:colOff>609600</xdr:colOff>
          <xdr:row>49</xdr:row>
          <xdr:rowOff>28575</xdr:rowOff>
        </xdr:to>
        <xdr:sp macro="" textlink="">
          <xdr:nvSpPr>
            <xdr:cNvPr id="12302" name="Check Box 14" descr="Check box to choose Tomato Audit Protocol Greenhouse  for Audit Scope" hidden="1">
              <a:extLst>
                <a:ext uri="{63B3BB69-23CF-44E3-9099-C40C66FF867C}">
                  <a14:compatExt spid="_x0000_s12302"/>
                </a:ext>
                <a:ext uri="{FF2B5EF4-FFF2-40B4-BE49-F238E27FC236}">
                  <a16:creationId xmlns:a16="http://schemas.microsoft.com/office/drawing/2014/main" id="{00000000-0008-0000-01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xdr:twoCellAnchor editAs="oneCell">
    <xdr:from>
      <xdr:col>8</xdr:col>
      <xdr:colOff>0</xdr:colOff>
      <xdr:row>41</xdr:row>
      <xdr:rowOff>149225</xdr:rowOff>
    </xdr:from>
    <xdr:to>
      <xdr:col>8</xdr:col>
      <xdr:colOff>609600</xdr:colOff>
      <xdr:row>43</xdr:row>
      <xdr:rowOff>34925</xdr:rowOff>
    </xdr:to>
    <xdr:sp macro="" textlink="">
      <xdr:nvSpPr>
        <xdr:cNvPr id="12303" name="Check Box 15" descr="Check box to choose Tomato Audit Protocol Open Field Production and Harvesting  for Audit Scope" hidden="1">
          <a:extLst>
            <a:ext uri="{63B3BB69-23CF-44E3-9099-C40C66FF867C}">
              <a14:compatExt xmlns:a14="http://schemas.microsoft.com/office/drawing/2010/main" spid="_x0000_s12303"/>
            </a:ext>
            <a:ext uri="{FF2B5EF4-FFF2-40B4-BE49-F238E27FC236}">
              <a16:creationId xmlns:a16="http://schemas.microsoft.com/office/drawing/2014/main" id="{00000000-0008-0000-0100-00000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AlternateContent xmlns:mc="http://schemas.openxmlformats.org/markup-compatibility/2006">
    <mc:Choice xmlns:a14="http://schemas.microsoft.com/office/drawing/2010/main" Requires="a14">
      <xdr:twoCellAnchor editAs="oneCell">
        <xdr:from>
          <xdr:col>8</xdr:col>
          <xdr:colOff>0</xdr:colOff>
          <xdr:row>47</xdr:row>
          <xdr:rowOff>180975</xdr:rowOff>
        </xdr:from>
        <xdr:to>
          <xdr:col>8</xdr:col>
          <xdr:colOff>609600</xdr:colOff>
          <xdr:row>51</xdr:row>
          <xdr:rowOff>0</xdr:rowOff>
        </xdr:to>
        <xdr:sp macro="" textlink="">
          <xdr:nvSpPr>
            <xdr:cNvPr id="12304" name="Check Box 16" descr="Check box to choose Tomato Audit Protocol Packing and Distribution  for Audit Scope" hidden="1">
              <a:extLst>
                <a:ext uri="{63B3BB69-23CF-44E3-9099-C40C66FF867C}">
                  <a14:compatExt spid="_x0000_s12304"/>
                </a:ext>
                <a:ext uri="{FF2B5EF4-FFF2-40B4-BE49-F238E27FC236}">
                  <a16:creationId xmlns:a16="http://schemas.microsoft.com/office/drawing/2014/main" id="{00000000-0008-0000-01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19050</xdr:rowOff>
        </xdr:from>
        <xdr:to>
          <xdr:col>2</xdr:col>
          <xdr:colOff>133350</xdr:colOff>
          <xdr:row>56</xdr:row>
          <xdr:rowOff>9525</xdr:rowOff>
        </xdr:to>
        <xdr:sp macro="" textlink="">
          <xdr:nvSpPr>
            <xdr:cNvPr id="12311" name="Check Box 23" descr="Check box if upload to Azzule is required." hidden="1">
              <a:extLst>
                <a:ext uri="{63B3BB69-23CF-44E3-9099-C40C66FF867C}">
                  <a14:compatExt spid="_x0000_s12311"/>
                </a:ext>
                <a:ext uri="{FF2B5EF4-FFF2-40B4-BE49-F238E27FC236}">
                  <a16:creationId xmlns:a16="http://schemas.microsoft.com/office/drawing/2014/main" id="{00000000-0008-0000-01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19050</xdr:rowOff>
        </xdr:from>
        <xdr:to>
          <xdr:col>9</xdr:col>
          <xdr:colOff>171450</xdr:colOff>
          <xdr:row>40</xdr:row>
          <xdr:rowOff>38100</xdr:rowOff>
        </xdr:to>
        <xdr:sp macro="" textlink="">
          <xdr:nvSpPr>
            <xdr:cNvPr id="12331" name="Check Box 43" descr="check box" hidden="1">
              <a:extLst>
                <a:ext uri="{63B3BB69-23CF-44E3-9099-C40C66FF867C}">
                  <a14:compatExt spid="_x0000_s12331"/>
                </a:ext>
                <a:ext uri="{FF2B5EF4-FFF2-40B4-BE49-F238E27FC236}">
                  <a16:creationId xmlns:a16="http://schemas.microsoft.com/office/drawing/2014/main" id="{00000000-0008-0000-01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19050</xdr:rowOff>
        </xdr:from>
        <xdr:to>
          <xdr:col>9</xdr:col>
          <xdr:colOff>171450</xdr:colOff>
          <xdr:row>41</xdr:row>
          <xdr:rowOff>38100</xdr:rowOff>
        </xdr:to>
        <xdr:sp macro="" textlink="">
          <xdr:nvSpPr>
            <xdr:cNvPr id="12332" name="Check Box 44" descr="Check box" hidden="1">
              <a:extLst>
                <a:ext uri="{63B3BB69-23CF-44E3-9099-C40C66FF867C}">
                  <a14:compatExt spid="_x0000_s12332"/>
                </a:ext>
                <a:ext uri="{FF2B5EF4-FFF2-40B4-BE49-F238E27FC236}">
                  <a16:creationId xmlns:a16="http://schemas.microsoft.com/office/drawing/2014/main" id="{00000000-0008-0000-01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19050</xdr:rowOff>
        </xdr:from>
        <xdr:to>
          <xdr:col>9</xdr:col>
          <xdr:colOff>171450</xdr:colOff>
          <xdr:row>42</xdr:row>
          <xdr:rowOff>38100</xdr:rowOff>
        </xdr:to>
        <xdr:sp macro="" textlink="">
          <xdr:nvSpPr>
            <xdr:cNvPr id="12333" name="Check Box 45" descr="Check box" hidden="1">
              <a:extLst>
                <a:ext uri="{63B3BB69-23CF-44E3-9099-C40C66FF867C}">
                  <a14:compatExt spid="_x0000_s12333"/>
                </a:ext>
                <a:ext uri="{FF2B5EF4-FFF2-40B4-BE49-F238E27FC236}">
                  <a16:creationId xmlns:a16="http://schemas.microsoft.com/office/drawing/2014/main" id="{00000000-0008-0000-01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0</xdr:colOff>
      <xdr:row>42</xdr:row>
      <xdr:rowOff>177800</xdr:rowOff>
    </xdr:from>
    <xdr:to>
      <xdr:col>8</xdr:col>
      <xdr:colOff>247650</xdr:colOff>
      <xdr:row>45</xdr:row>
      <xdr:rowOff>0</xdr:rowOff>
    </xdr:to>
    <xdr:sp macro="" textlink="">
      <xdr:nvSpPr>
        <xdr:cNvPr id="12334" name="Check Box 46" descr="Check box" hidden="1">
          <a:extLst>
            <a:ext uri="{63B3BB69-23CF-44E3-9099-C40C66FF867C}">
              <a14:compatExt xmlns:a14="http://schemas.microsoft.com/office/drawing/2010/main" spid="_x0000_s12334"/>
            </a:ext>
            <a:ext uri="{FF2B5EF4-FFF2-40B4-BE49-F238E27FC236}">
              <a16:creationId xmlns:a16="http://schemas.microsoft.com/office/drawing/2014/main" id="{00000000-0008-0000-0100-00002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685800</xdr:colOff>
          <xdr:row>43</xdr:row>
          <xdr:rowOff>0</xdr:rowOff>
        </xdr:from>
        <xdr:to>
          <xdr:col>8</xdr:col>
          <xdr:colOff>295275</xdr:colOff>
          <xdr:row>45</xdr:row>
          <xdr:rowOff>9525</xdr:rowOff>
        </xdr:to>
        <xdr:sp macro="" textlink="">
          <xdr:nvSpPr>
            <xdr:cNvPr id="4" name="Check Box 46" descr="Check box" hidden="1">
              <a:extLst>
                <a:ext uri="{63B3BB69-23CF-44E3-9099-C40C66FF867C}">
                  <a14:compatExt spid="_x0000_s12334"/>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AEA19-4E6B-49B6-9D5B-1ED994173627}">
  <sheetPr>
    <pageSetUpPr fitToPage="1"/>
  </sheetPr>
  <dimension ref="A1:AM36"/>
  <sheetViews>
    <sheetView workbookViewId="0">
      <selection activeCell="B13" sqref="B13"/>
    </sheetView>
  </sheetViews>
  <sheetFormatPr defaultRowHeight="15" x14ac:dyDescent="0.25"/>
  <cols>
    <col min="1" max="1" width="29.42578125" customWidth="1"/>
    <col min="2" max="7" width="12" customWidth="1"/>
    <col min="8" max="8" width="17.5703125" customWidth="1"/>
  </cols>
  <sheetData>
    <row r="1" spans="1:39" ht="18.75" x14ac:dyDescent="0.3">
      <c r="A1" s="181" t="s">
        <v>0</v>
      </c>
      <c r="B1" s="182"/>
      <c r="C1" s="182"/>
      <c r="D1" s="182"/>
      <c r="E1" s="182"/>
      <c r="F1" s="182"/>
      <c r="G1" s="183"/>
    </row>
    <row r="2" spans="1:39" ht="15.75" x14ac:dyDescent="0.25">
      <c r="A2" s="95" t="s">
        <v>1</v>
      </c>
      <c r="B2" s="66"/>
      <c r="C2" s="67"/>
      <c r="D2" s="67"/>
      <c r="E2" s="67"/>
      <c r="F2" s="67" t="s">
        <v>2</v>
      </c>
      <c r="G2" s="99"/>
      <c r="H2" s="67"/>
      <c r="I2" s="67"/>
      <c r="J2" s="67"/>
      <c r="K2" s="67"/>
      <c r="L2" s="67"/>
      <c r="M2" s="67"/>
      <c r="N2" s="67"/>
      <c r="O2" s="67"/>
      <c r="P2" s="67"/>
      <c r="Q2" s="67"/>
      <c r="R2" s="67"/>
      <c r="S2" s="67"/>
      <c r="T2" s="9"/>
      <c r="U2" s="9"/>
      <c r="V2" s="9"/>
      <c r="W2" s="9"/>
      <c r="X2" s="9"/>
      <c r="Y2" s="9"/>
      <c r="Z2" s="9"/>
      <c r="AA2" s="9"/>
      <c r="AB2" s="9"/>
      <c r="AC2" s="9"/>
      <c r="AD2" s="9"/>
      <c r="AE2" s="9"/>
      <c r="AF2" s="9"/>
      <c r="AG2" s="9"/>
      <c r="AH2" s="9"/>
      <c r="AI2" s="9"/>
      <c r="AJ2" s="9"/>
      <c r="AK2" s="9"/>
      <c r="AL2" s="9"/>
      <c r="AM2" s="9"/>
    </row>
    <row r="3" spans="1:39" ht="15.75" x14ac:dyDescent="0.25">
      <c r="A3" s="96" t="s">
        <v>3</v>
      </c>
      <c r="B3" s="184">
        <f>'Cover Page'!H10</f>
        <v>0</v>
      </c>
      <c r="C3" s="184"/>
      <c r="D3" s="184"/>
      <c r="E3" s="184"/>
      <c r="F3" s="184"/>
      <c r="G3" s="185"/>
      <c r="H3" s="66"/>
      <c r="I3" s="66"/>
      <c r="J3" s="66"/>
      <c r="K3" s="66"/>
      <c r="L3" s="67"/>
      <c r="M3" s="67"/>
      <c r="N3" s="67"/>
      <c r="O3" s="67"/>
      <c r="P3" s="67"/>
      <c r="Q3" s="67"/>
      <c r="R3" s="67"/>
      <c r="S3" s="67"/>
      <c r="T3" s="9"/>
      <c r="U3" s="9"/>
      <c r="V3" s="9"/>
      <c r="W3" s="9"/>
      <c r="X3" s="9"/>
      <c r="Y3" s="9"/>
      <c r="Z3" s="9"/>
      <c r="AA3" s="9"/>
      <c r="AB3" s="9"/>
      <c r="AC3" s="9"/>
      <c r="AD3" s="9"/>
      <c r="AE3" s="9"/>
      <c r="AF3" s="9"/>
      <c r="AG3" s="9"/>
      <c r="AH3" s="9"/>
      <c r="AI3" s="9"/>
      <c r="AJ3" s="9"/>
      <c r="AK3" s="9"/>
      <c r="AL3" s="9"/>
      <c r="AM3" s="9"/>
    </row>
    <row r="4" spans="1:39" ht="15.75" x14ac:dyDescent="0.25">
      <c r="A4" s="96" t="s">
        <v>4</v>
      </c>
      <c r="B4" s="186">
        <f>'Cover Page'!B6</f>
        <v>0</v>
      </c>
      <c r="C4" s="186"/>
      <c r="D4" s="186"/>
      <c r="E4" s="186"/>
      <c r="F4" s="186"/>
      <c r="G4" s="187"/>
      <c r="H4" s="67"/>
      <c r="I4" s="67"/>
      <c r="J4" s="67"/>
      <c r="K4" s="67"/>
      <c r="L4" s="67"/>
      <c r="M4" s="67"/>
      <c r="N4" s="67"/>
      <c r="O4" s="67"/>
      <c r="P4" s="67"/>
      <c r="Q4" s="67"/>
      <c r="R4" s="67"/>
      <c r="S4" s="67"/>
      <c r="T4" s="9"/>
      <c r="U4" s="9"/>
      <c r="V4" s="9"/>
      <c r="W4" s="9"/>
      <c r="X4" s="9"/>
      <c r="Y4" s="9"/>
      <c r="Z4" s="9"/>
      <c r="AA4" s="9"/>
      <c r="AB4" s="9"/>
      <c r="AC4" s="9"/>
      <c r="AD4" s="9"/>
      <c r="AE4" s="9"/>
      <c r="AF4" s="9"/>
      <c r="AG4" s="9"/>
      <c r="AH4" s="9"/>
      <c r="AI4" s="9"/>
      <c r="AJ4" s="9"/>
      <c r="AK4" s="9"/>
      <c r="AL4" s="9"/>
      <c r="AM4" s="9"/>
    </row>
    <row r="5" spans="1:39" ht="15.75" x14ac:dyDescent="0.25">
      <c r="A5" s="96" t="s">
        <v>5</v>
      </c>
      <c r="B5" s="186">
        <f>'Cover Page'!B6</f>
        <v>0</v>
      </c>
      <c r="C5" s="186"/>
      <c r="D5" s="186"/>
      <c r="E5" s="186"/>
      <c r="F5" s="186"/>
      <c r="G5" s="187"/>
      <c r="H5" s="67"/>
      <c r="I5" s="67"/>
      <c r="J5" s="67"/>
      <c r="K5" s="67"/>
      <c r="L5" s="67"/>
      <c r="M5" s="67"/>
      <c r="N5" s="67"/>
      <c r="O5" s="67"/>
      <c r="P5" s="67"/>
      <c r="Q5" s="67"/>
      <c r="R5" s="67"/>
      <c r="S5" s="67"/>
      <c r="T5" s="9"/>
      <c r="U5" s="9"/>
      <c r="V5" s="9"/>
      <c r="W5" s="9"/>
      <c r="X5" s="9"/>
      <c r="Y5" s="9"/>
      <c r="Z5" s="9"/>
      <c r="AA5" s="9"/>
      <c r="AB5" s="9"/>
      <c r="AC5" s="9"/>
      <c r="AD5" s="9"/>
      <c r="AE5" s="9"/>
      <c r="AF5" s="9"/>
      <c r="AG5" s="9"/>
      <c r="AH5" s="9"/>
      <c r="AI5" s="9"/>
      <c r="AJ5" s="9"/>
      <c r="AK5" s="9"/>
      <c r="AL5" s="9"/>
      <c r="AM5" s="9"/>
    </row>
    <row r="6" spans="1:39" ht="15.75" x14ac:dyDescent="0.25">
      <c r="A6" s="96" t="s">
        <v>6</v>
      </c>
      <c r="B6" s="186">
        <f>'Cover Page'!B8</f>
        <v>0</v>
      </c>
      <c r="C6" s="186"/>
      <c r="D6" s="186"/>
      <c r="E6" s="186"/>
      <c r="F6" s="186"/>
      <c r="G6" s="187"/>
      <c r="H6" s="67"/>
      <c r="I6" s="67"/>
      <c r="J6" s="67"/>
      <c r="K6" s="67"/>
      <c r="L6" s="67"/>
      <c r="M6" s="67"/>
      <c r="N6" s="67"/>
      <c r="O6" s="67"/>
      <c r="P6" s="67"/>
      <c r="Q6" s="67"/>
      <c r="R6" s="67"/>
      <c r="S6" s="67"/>
      <c r="T6" s="9"/>
      <c r="U6" s="9"/>
      <c r="V6" s="9"/>
      <c r="W6" s="9"/>
      <c r="X6" s="9"/>
      <c r="Y6" s="9"/>
      <c r="Z6" s="9"/>
      <c r="AA6" s="9"/>
      <c r="AB6" s="9"/>
      <c r="AC6" s="9"/>
      <c r="AD6" s="9"/>
      <c r="AE6" s="9"/>
      <c r="AF6" s="9"/>
      <c r="AG6" s="9"/>
      <c r="AH6" s="9"/>
      <c r="AI6" s="9"/>
      <c r="AJ6" s="9"/>
      <c r="AK6" s="9"/>
      <c r="AL6" s="9"/>
      <c r="AM6" s="9"/>
    </row>
    <row r="7" spans="1:39" ht="15.75" x14ac:dyDescent="0.25">
      <c r="A7" s="96" t="s">
        <v>7</v>
      </c>
      <c r="B7" s="188">
        <f>'Cover Page'!G8</f>
        <v>0</v>
      </c>
      <c r="C7" s="188"/>
      <c r="D7" s="188"/>
      <c r="E7" s="188"/>
      <c r="F7" s="188"/>
      <c r="G7" s="189"/>
      <c r="H7" s="67"/>
      <c r="I7" s="67"/>
      <c r="J7" s="67"/>
      <c r="K7" s="67"/>
      <c r="L7" s="67"/>
      <c r="M7" s="67"/>
      <c r="N7" s="67"/>
      <c r="O7" s="67"/>
      <c r="P7" s="67"/>
      <c r="Q7" s="67"/>
      <c r="R7" s="67"/>
      <c r="S7" s="67"/>
      <c r="T7" s="9"/>
      <c r="U7" s="9"/>
      <c r="V7" s="9"/>
      <c r="W7" s="9"/>
      <c r="X7" s="9"/>
      <c r="Y7" s="9"/>
      <c r="Z7" s="9"/>
      <c r="AA7" s="9"/>
      <c r="AB7" s="9"/>
      <c r="AC7" s="9"/>
      <c r="AD7" s="9"/>
      <c r="AE7" s="9"/>
      <c r="AF7" s="9"/>
      <c r="AG7" s="9"/>
      <c r="AH7" s="9"/>
      <c r="AI7" s="9"/>
      <c r="AJ7" s="9"/>
      <c r="AK7" s="9"/>
      <c r="AL7" s="9"/>
      <c r="AM7" s="9"/>
    </row>
    <row r="8" spans="1:39" ht="15.75" x14ac:dyDescent="0.25">
      <c r="A8" s="96" t="s">
        <v>8</v>
      </c>
      <c r="B8" s="68" t="s">
        <v>9</v>
      </c>
      <c r="C8" s="69"/>
      <c r="D8" s="69"/>
      <c r="E8" s="69"/>
      <c r="F8" s="69"/>
      <c r="G8" s="100"/>
      <c r="H8" s="66"/>
      <c r="I8" s="67"/>
      <c r="J8" s="67"/>
      <c r="K8" s="67"/>
      <c r="L8" s="67"/>
      <c r="M8" s="67"/>
      <c r="N8" s="67"/>
      <c r="O8" s="67"/>
      <c r="P8" s="67"/>
      <c r="Q8" s="67"/>
      <c r="R8" s="67"/>
      <c r="S8" s="67"/>
      <c r="T8" s="9"/>
      <c r="U8" s="9"/>
      <c r="V8" s="9"/>
      <c r="W8" s="9"/>
      <c r="X8" s="9"/>
      <c r="Y8" s="9"/>
      <c r="Z8" s="9"/>
      <c r="AA8" s="9"/>
      <c r="AB8" s="9"/>
      <c r="AC8" s="9"/>
      <c r="AD8" s="9"/>
      <c r="AE8" s="9"/>
      <c r="AF8" s="9"/>
      <c r="AG8" s="9"/>
      <c r="AH8" s="9"/>
      <c r="AI8" s="9"/>
      <c r="AJ8" s="9"/>
      <c r="AK8" s="9"/>
      <c r="AL8" s="9"/>
      <c r="AM8" s="9"/>
    </row>
    <row r="9" spans="1:39" ht="31.5" x14ac:dyDescent="0.25">
      <c r="A9" s="97" t="s">
        <v>10</v>
      </c>
      <c r="B9" s="70" t="s">
        <v>9</v>
      </c>
      <c r="C9" s="71"/>
      <c r="D9" s="71"/>
      <c r="E9" s="71"/>
      <c r="F9" s="71"/>
      <c r="G9" s="101"/>
      <c r="H9" s="66"/>
      <c r="I9" s="67"/>
      <c r="J9" s="67"/>
      <c r="K9" s="67"/>
      <c r="L9" s="67"/>
      <c r="M9" s="67"/>
      <c r="N9" s="67"/>
      <c r="O9" s="67"/>
      <c r="P9" s="67"/>
      <c r="Q9" s="67"/>
      <c r="R9" s="67"/>
      <c r="S9" s="67"/>
      <c r="T9" s="9"/>
      <c r="U9" s="9"/>
      <c r="V9" s="9"/>
      <c r="W9" s="9"/>
      <c r="X9" s="9"/>
      <c r="Y9" s="9"/>
      <c r="Z9" s="9"/>
      <c r="AA9" s="9"/>
      <c r="AB9" s="9"/>
      <c r="AC9" s="9"/>
      <c r="AD9" s="9"/>
      <c r="AE9" s="9"/>
      <c r="AF9" s="9"/>
      <c r="AG9" s="9"/>
      <c r="AH9" s="9"/>
      <c r="AI9" s="9"/>
      <c r="AJ9" s="9"/>
      <c r="AK9" s="9"/>
      <c r="AL9" s="9"/>
      <c r="AM9" s="9"/>
    </row>
    <row r="10" spans="1:39" ht="15.75" x14ac:dyDescent="0.25">
      <c r="A10" s="95" t="s">
        <v>11</v>
      </c>
      <c r="B10" s="9"/>
      <c r="C10" s="9"/>
      <c r="D10" s="9"/>
      <c r="E10" s="9"/>
      <c r="F10" s="9"/>
      <c r="G10" s="102"/>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row>
    <row r="11" spans="1:39" ht="15.75" x14ac:dyDescent="0.25">
      <c r="A11" s="96" t="s">
        <v>12</v>
      </c>
      <c r="B11" s="190" t="s">
        <v>46</v>
      </c>
      <c r="C11" s="190"/>
      <c r="D11" s="190"/>
      <c r="E11" s="190"/>
      <c r="F11" s="190"/>
      <c r="G11" s="103"/>
      <c r="H11" s="67"/>
      <c r="I11" s="67"/>
      <c r="J11" s="67"/>
      <c r="K11" s="67"/>
      <c r="L11" s="67"/>
      <c r="M11" s="67"/>
      <c r="N11" s="67"/>
      <c r="O11" s="67"/>
      <c r="P11" s="67"/>
      <c r="Q11" s="67"/>
      <c r="R11" s="67"/>
      <c r="S11" s="67"/>
      <c r="T11" s="9"/>
      <c r="U11" s="9"/>
      <c r="V11" s="9"/>
      <c r="W11" s="9"/>
      <c r="X11" s="9"/>
      <c r="Y11" s="9"/>
      <c r="Z11" s="9"/>
      <c r="AA11" s="9"/>
      <c r="AB11" s="9"/>
      <c r="AC11" s="9"/>
      <c r="AD11" s="9"/>
      <c r="AE11" s="9"/>
      <c r="AF11" s="9"/>
      <c r="AG11" s="9"/>
      <c r="AH11" s="9"/>
      <c r="AI11" s="9"/>
      <c r="AJ11" s="9"/>
      <c r="AK11" s="9"/>
      <c r="AL11" s="9"/>
      <c r="AM11" s="9"/>
    </row>
    <row r="12" spans="1:39" ht="96.95" customHeight="1" x14ac:dyDescent="0.25">
      <c r="A12" s="96" t="s">
        <v>14</v>
      </c>
      <c r="B12" s="188" t="str">
        <f>IF('Cover Page'!$A$2="Harmonized GAP Plus+ Audit Checklist", "Harmonized GAP Plus+ Audit", "Harmonized GAP Audit")&amp;": General Questions, "&amp;'Master Question List'!L14&amp;" Audit conducted by "&amp;'Cover Page'!$F$30&amp;", "&amp;'Cover Page'!$F$29&amp;IF('Cover Page'!$D$20="", ", on "&amp;TEXT('Cover Page'!$D$19, "m/d/yyyy")&amp;".", " beginning on "&amp;TEXT('Cover Page'!$D$19, "m/d/yyyy")&amp;" and ending "&amp;TEXT('Cover Page'!$D$20, "m/d/yyyy")&amp;".")&amp;'Master Question List'!M11&amp;'Master Question List'!M15</f>
        <v>Harmonized GAP Audit: General Questions,  Audit conducted by , , on 1/0/1900.</v>
      </c>
      <c r="C12" s="188"/>
      <c r="D12" s="188"/>
      <c r="E12" s="188"/>
      <c r="F12" s="188"/>
      <c r="G12" s="189"/>
      <c r="H12" s="66"/>
      <c r="I12" s="67"/>
      <c r="J12" s="67"/>
      <c r="K12" s="67"/>
      <c r="L12" s="67"/>
      <c r="M12" s="67"/>
      <c r="N12" s="67"/>
      <c r="O12" s="67"/>
      <c r="P12" s="67"/>
      <c r="Q12" s="67"/>
      <c r="R12" s="67"/>
      <c r="S12" s="67"/>
      <c r="T12" s="9"/>
      <c r="U12" s="9"/>
      <c r="V12" s="9"/>
      <c r="W12" s="9"/>
      <c r="X12" s="9"/>
      <c r="Y12" s="9"/>
      <c r="Z12" s="9"/>
      <c r="AA12" s="9"/>
      <c r="AB12" s="9"/>
      <c r="AC12" s="9"/>
      <c r="AD12" s="9"/>
      <c r="AE12" s="9"/>
      <c r="AF12" s="9"/>
      <c r="AG12" s="9"/>
      <c r="AH12" s="9"/>
      <c r="AI12" s="9"/>
      <c r="AJ12" s="9"/>
      <c r="AK12" s="9"/>
      <c r="AL12" s="9"/>
      <c r="AM12" s="9"/>
    </row>
    <row r="13" spans="1:39" ht="16.5" thickBot="1" x14ac:dyDescent="0.3">
      <c r="A13" s="98"/>
      <c r="B13" s="72"/>
      <c r="C13" s="73"/>
      <c r="D13" s="73"/>
      <c r="E13" s="73"/>
      <c r="F13" s="73"/>
      <c r="G13" s="104"/>
      <c r="H13" s="67"/>
      <c r="I13" s="67"/>
      <c r="J13" s="67"/>
      <c r="K13" s="67"/>
      <c r="L13" s="67"/>
      <c r="M13" s="67"/>
      <c r="N13" s="67"/>
      <c r="O13" s="67"/>
      <c r="P13" s="67"/>
      <c r="Q13" s="67"/>
      <c r="R13" s="67"/>
      <c r="S13" s="67"/>
      <c r="T13" s="9"/>
      <c r="U13" s="9"/>
      <c r="V13" s="9"/>
      <c r="W13" s="9"/>
      <c r="X13" s="9"/>
      <c r="Y13" s="9"/>
      <c r="Z13" s="9"/>
      <c r="AA13" s="9"/>
      <c r="AB13" s="9"/>
      <c r="AC13" s="9"/>
      <c r="AD13" s="9"/>
      <c r="AE13" s="9"/>
      <c r="AF13" s="9"/>
      <c r="AG13" s="9"/>
      <c r="AH13" s="9"/>
      <c r="AI13" s="9"/>
      <c r="AJ13" s="9"/>
      <c r="AK13" s="9"/>
      <c r="AL13" s="9"/>
      <c r="AM13" s="9"/>
    </row>
    <row r="14" spans="1:39" ht="16.5" thickTop="1" x14ac:dyDescent="0.25">
      <c r="A14" s="111"/>
      <c r="B14" s="105"/>
      <c r="C14" s="106"/>
      <c r="D14" s="106"/>
      <c r="E14" s="106"/>
      <c r="F14" s="106"/>
      <c r="G14" s="107"/>
      <c r="H14" s="67"/>
      <c r="I14" s="67"/>
      <c r="J14" s="67"/>
      <c r="K14" s="67"/>
      <c r="L14" s="67"/>
      <c r="M14" s="67"/>
      <c r="N14" s="67"/>
      <c r="O14" s="67"/>
      <c r="P14" s="67"/>
      <c r="Q14" s="67"/>
      <c r="R14" s="67"/>
      <c r="S14" s="67"/>
      <c r="T14" s="9"/>
      <c r="U14" s="9"/>
      <c r="V14" s="9"/>
      <c r="W14" s="9"/>
      <c r="X14" s="9"/>
      <c r="Y14" s="9"/>
      <c r="Z14" s="9"/>
      <c r="AA14" s="9"/>
      <c r="AB14" s="9"/>
      <c r="AC14" s="9"/>
      <c r="AD14" s="9"/>
      <c r="AE14" s="9"/>
      <c r="AF14" s="9"/>
      <c r="AG14" s="9"/>
      <c r="AH14" s="9"/>
      <c r="AI14" s="9"/>
      <c r="AJ14" s="9"/>
      <c r="AK14" s="9"/>
      <c r="AL14" s="9"/>
      <c r="AM14" s="9"/>
    </row>
    <row r="15" spans="1:39" ht="18.75" x14ac:dyDescent="0.25">
      <c r="A15" s="112" t="s">
        <v>15</v>
      </c>
      <c r="B15" s="108"/>
      <c r="C15" s="109"/>
      <c r="D15" s="109"/>
      <c r="E15" s="109"/>
      <c r="F15" s="109"/>
      <c r="G15" s="110"/>
      <c r="H15" s="67"/>
      <c r="I15" s="67"/>
      <c r="J15" s="67"/>
      <c r="K15" s="67"/>
      <c r="L15" s="67"/>
      <c r="M15" s="67"/>
      <c r="N15" s="67"/>
      <c r="O15" s="67"/>
      <c r="P15" s="67"/>
      <c r="Q15" s="67"/>
      <c r="R15" s="67"/>
      <c r="S15" s="67"/>
      <c r="T15" s="9"/>
      <c r="U15" s="9"/>
      <c r="V15" s="9"/>
      <c r="W15" s="9"/>
      <c r="X15" s="9"/>
      <c r="Y15" s="9"/>
      <c r="Z15" s="9"/>
      <c r="AA15" s="9"/>
      <c r="AB15" s="9"/>
      <c r="AC15" s="9"/>
      <c r="AD15" s="9"/>
      <c r="AE15" s="9"/>
      <c r="AF15" s="9"/>
      <c r="AG15" s="9"/>
      <c r="AH15" s="9"/>
      <c r="AI15" s="9"/>
      <c r="AJ15" s="9"/>
      <c r="AK15" s="9"/>
      <c r="AL15" s="9"/>
      <c r="AM15" s="9"/>
    </row>
    <row r="16" spans="1:39" s="1" customFormat="1" ht="28.5" x14ac:dyDescent="0.25">
      <c r="A16" s="74" t="s">
        <v>16</v>
      </c>
      <c r="B16" s="75" t="s">
        <v>17</v>
      </c>
      <c r="C16" s="75" t="s">
        <v>18</v>
      </c>
      <c r="D16" s="75" t="s">
        <v>19</v>
      </c>
      <c r="E16" s="75" t="s">
        <v>20</v>
      </c>
      <c r="F16" s="75" t="s">
        <v>21</v>
      </c>
      <c r="G16" s="75" t="s">
        <v>22</v>
      </c>
      <c r="H16" s="67"/>
      <c r="I16" s="76"/>
      <c r="J16" s="76"/>
      <c r="K16" s="76"/>
      <c r="L16" s="76"/>
      <c r="M16" s="76"/>
      <c r="N16" s="76"/>
      <c r="O16" s="76"/>
      <c r="P16" s="76"/>
      <c r="Q16" s="76"/>
      <c r="R16" s="76"/>
      <c r="S16" s="76"/>
      <c r="T16" s="18"/>
      <c r="U16" s="18"/>
      <c r="V16" s="18"/>
      <c r="W16" s="18"/>
      <c r="X16" s="18"/>
      <c r="Y16" s="18"/>
      <c r="Z16" s="18"/>
      <c r="AA16" s="18"/>
      <c r="AB16" s="18"/>
      <c r="AC16" s="18"/>
      <c r="AD16" s="18"/>
      <c r="AE16" s="18"/>
      <c r="AF16" s="18"/>
      <c r="AG16" s="18"/>
      <c r="AH16" s="18"/>
      <c r="AI16" s="18"/>
      <c r="AJ16" s="18"/>
      <c r="AK16" s="18"/>
      <c r="AL16" s="18"/>
      <c r="AM16" s="18"/>
    </row>
    <row r="17" spans="1:39" s="1" customFormat="1" ht="27.6" customHeight="1" x14ac:dyDescent="0.25">
      <c r="A17" s="77" t="s">
        <v>23</v>
      </c>
      <c r="B17" s="78"/>
      <c r="C17" s="78"/>
      <c r="D17" s="78"/>
      <c r="E17" s="78"/>
      <c r="F17" s="78" t="s">
        <v>21</v>
      </c>
      <c r="G17" s="79"/>
      <c r="H17" s="67"/>
      <c r="I17" s="76"/>
      <c r="J17" s="76"/>
      <c r="K17" s="76"/>
      <c r="L17" s="76"/>
      <c r="M17" s="76"/>
      <c r="N17" s="76"/>
      <c r="O17" s="76"/>
      <c r="P17" s="76"/>
      <c r="Q17" s="76"/>
      <c r="R17" s="76"/>
      <c r="S17" s="76"/>
      <c r="T17" s="18"/>
      <c r="U17" s="18"/>
      <c r="V17" s="18"/>
      <c r="W17" s="18"/>
      <c r="X17" s="18"/>
      <c r="Y17" s="18"/>
      <c r="Z17" s="18"/>
      <c r="AA17" s="18"/>
      <c r="AB17" s="18"/>
      <c r="AC17" s="18"/>
      <c r="AD17" s="18"/>
      <c r="AE17" s="18"/>
      <c r="AF17" s="18"/>
      <c r="AG17" s="18"/>
      <c r="AH17" s="18"/>
      <c r="AI17" s="18"/>
      <c r="AJ17" s="18"/>
      <c r="AK17" s="18"/>
      <c r="AL17" s="18"/>
      <c r="AM17" s="18"/>
    </row>
    <row r="18" spans="1:39" ht="15.75" x14ac:dyDescent="0.25">
      <c r="A18" s="79" t="s">
        <v>24</v>
      </c>
      <c r="B18" s="80"/>
      <c r="C18" s="80"/>
      <c r="D18" s="80"/>
      <c r="E18" s="80"/>
      <c r="F18" s="80"/>
      <c r="G18" s="81">
        <f t="shared" ref="G18:G23" si="0">SUM(B18:F18)</f>
        <v>0</v>
      </c>
      <c r="H18" s="67"/>
      <c r="I18" s="67"/>
      <c r="J18" s="67"/>
      <c r="K18" s="67"/>
      <c r="L18" s="67"/>
      <c r="M18" s="67"/>
      <c r="N18" s="67"/>
      <c r="O18" s="67"/>
      <c r="P18" s="67"/>
      <c r="Q18" s="67"/>
      <c r="R18" s="67"/>
      <c r="S18" s="67"/>
      <c r="T18" s="9"/>
      <c r="U18" s="9"/>
      <c r="V18" s="9"/>
      <c r="W18" s="9"/>
      <c r="X18" s="9"/>
      <c r="Y18" s="9"/>
      <c r="Z18" s="9"/>
      <c r="AA18" s="9"/>
      <c r="AB18" s="9"/>
      <c r="AC18" s="9"/>
      <c r="AD18" s="9"/>
      <c r="AE18" s="9"/>
      <c r="AF18" s="9"/>
      <c r="AG18" s="9"/>
      <c r="AH18" s="9"/>
      <c r="AI18" s="9"/>
      <c r="AJ18" s="9"/>
      <c r="AK18" s="9"/>
      <c r="AL18" s="9"/>
      <c r="AM18" s="9"/>
    </row>
    <row r="19" spans="1:39" ht="15.75" x14ac:dyDescent="0.25">
      <c r="A19" s="79" t="s">
        <v>25</v>
      </c>
      <c r="B19" s="80"/>
      <c r="C19" s="80"/>
      <c r="D19" s="80"/>
      <c r="E19" s="80"/>
      <c r="F19" s="80"/>
      <c r="G19" s="81">
        <f t="shared" si="0"/>
        <v>0</v>
      </c>
      <c r="H19" s="67"/>
      <c r="I19" s="67"/>
      <c r="J19" s="67"/>
      <c r="K19" s="67"/>
      <c r="L19" s="67"/>
      <c r="M19" s="67"/>
      <c r="N19" s="67"/>
      <c r="O19" s="67"/>
      <c r="P19" s="67"/>
      <c r="Q19" s="67"/>
      <c r="R19" s="67"/>
      <c r="S19" s="67"/>
      <c r="T19" s="9"/>
      <c r="U19" s="9"/>
      <c r="V19" s="9"/>
      <c r="W19" s="9"/>
      <c r="X19" s="9"/>
      <c r="Y19" s="9"/>
      <c r="Z19" s="9"/>
      <c r="AA19" s="9"/>
      <c r="AB19" s="9"/>
      <c r="AC19" s="9"/>
      <c r="AD19" s="9"/>
      <c r="AE19" s="9"/>
      <c r="AF19" s="9"/>
      <c r="AG19" s="9"/>
      <c r="AH19" s="9"/>
      <c r="AI19" s="9"/>
      <c r="AJ19" s="9"/>
      <c r="AK19" s="9"/>
      <c r="AL19" s="9"/>
      <c r="AM19" s="9"/>
    </row>
    <row r="20" spans="1:39" ht="15.75" x14ac:dyDescent="0.25">
      <c r="A20" s="79" t="s">
        <v>26</v>
      </c>
      <c r="B20" s="80"/>
      <c r="C20" s="80"/>
      <c r="D20" s="80"/>
      <c r="E20" s="80"/>
      <c r="F20" s="80"/>
      <c r="G20" s="81">
        <f t="shared" si="0"/>
        <v>0</v>
      </c>
      <c r="H20" s="67"/>
      <c r="I20" s="67"/>
      <c r="J20" s="67"/>
      <c r="K20" s="67"/>
      <c r="L20" s="67"/>
      <c r="M20" s="67"/>
      <c r="N20" s="67"/>
      <c r="O20" s="67"/>
      <c r="P20" s="67"/>
      <c r="Q20" s="67"/>
      <c r="R20" s="67"/>
      <c r="S20" s="67"/>
      <c r="T20" s="9"/>
      <c r="U20" s="9"/>
      <c r="V20" s="9"/>
      <c r="W20" s="9"/>
      <c r="X20" s="9"/>
      <c r="Y20" s="9"/>
      <c r="Z20" s="9"/>
      <c r="AA20" s="9"/>
      <c r="AB20" s="9"/>
      <c r="AC20" s="9"/>
      <c r="AD20" s="9"/>
      <c r="AE20" s="9"/>
      <c r="AF20" s="9"/>
      <c r="AG20" s="9"/>
      <c r="AH20" s="9"/>
      <c r="AI20" s="9"/>
      <c r="AJ20" s="9"/>
      <c r="AK20" s="9"/>
      <c r="AL20" s="9"/>
      <c r="AM20" s="9"/>
    </row>
    <row r="21" spans="1:39" ht="15.75" x14ac:dyDescent="0.25">
      <c r="A21" s="79" t="s">
        <v>27</v>
      </c>
      <c r="B21" s="80"/>
      <c r="C21" s="80"/>
      <c r="D21" s="80"/>
      <c r="E21" s="80">
        <v>1</v>
      </c>
      <c r="F21" s="80">
        <v>2</v>
      </c>
      <c r="G21" s="81">
        <f t="shared" si="0"/>
        <v>3</v>
      </c>
      <c r="H21" s="67"/>
      <c r="I21" s="67"/>
      <c r="J21" s="67"/>
      <c r="K21" s="67"/>
      <c r="L21" s="67"/>
      <c r="M21" s="67"/>
      <c r="N21" s="67"/>
      <c r="O21" s="67"/>
      <c r="P21" s="67"/>
      <c r="Q21" s="67"/>
      <c r="R21" s="67"/>
      <c r="S21" s="67"/>
      <c r="T21" s="9"/>
      <c r="U21" s="9"/>
      <c r="V21" s="9"/>
      <c r="W21" s="9"/>
      <c r="X21" s="9"/>
      <c r="Y21" s="9"/>
      <c r="Z21" s="9"/>
      <c r="AA21" s="9"/>
      <c r="AB21" s="9"/>
      <c r="AC21" s="9"/>
      <c r="AD21" s="9"/>
      <c r="AE21" s="9"/>
      <c r="AF21" s="9"/>
      <c r="AG21" s="9"/>
      <c r="AH21" s="9"/>
      <c r="AI21" s="9"/>
      <c r="AJ21" s="9"/>
      <c r="AK21" s="9"/>
      <c r="AL21" s="9"/>
      <c r="AM21" s="9"/>
    </row>
    <row r="22" spans="1:39" ht="15.75" x14ac:dyDescent="0.25">
      <c r="A22" s="79" t="s">
        <v>28</v>
      </c>
      <c r="B22" s="80"/>
      <c r="C22" s="80"/>
      <c r="D22" s="80"/>
      <c r="E22" s="80"/>
      <c r="F22" s="80"/>
      <c r="G22" s="81">
        <f t="shared" si="0"/>
        <v>0</v>
      </c>
      <c r="H22" s="67"/>
      <c r="I22" s="67"/>
      <c r="J22" s="67"/>
      <c r="K22" s="67"/>
      <c r="L22" s="67"/>
      <c r="M22" s="67"/>
      <c r="N22" s="67"/>
      <c r="O22" s="67"/>
      <c r="P22" s="67"/>
      <c r="Q22" s="67"/>
      <c r="R22" s="67"/>
      <c r="S22" s="67"/>
      <c r="T22" s="9"/>
      <c r="U22" s="9"/>
      <c r="V22" s="9"/>
      <c r="W22" s="9"/>
      <c r="X22" s="9"/>
      <c r="Y22" s="9"/>
      <c r="Z22" s="9"/>
      <c r="AA22" s="9"/>
      <c r="AB22" s="9"/>
      <c r="AC22" s="9"/>
      <c r="AD22" s="9"/>
      <c r="AE22" s="9"/>
      <c r="AF22" s="9"/>
      <c r="AG22" s="9"/>
      <c r="AH22" s="9"/>
      <c r="AI22" s="9"/>
      <c r="AJ22" s="9"/>
      <c r="AK22" s="9"/>
      <c r="AL22" s="9"/>
      <c r="AM22" s="9"/>
    </row>
    <row r="23" spans="1:39" ht="15.75" x14ac:dyDescent="0.25">
      <c r="A23" s="79" t="s">
        <v>29</v>
      </c>
      <c r="B23" s="80"/>
      <c r="C23" s="80"/>
      <c r="D23" s="80"/>
      <c r="E23" s="80"/>
      <c r="F23" s="80" t="str">
        <f>IF('Master Question List'!L13, 1, "")</f>
        <v/>
      </c>
      <c r="G23" s="81">
        <f t="shared" si="0"/>
        <v>0</v>
      </c>
      <c r="H23" s="67"/>
      <c r="I23" s="67"/>
      <c r="J23" s="67"/>
      <c r="K23" s="67"/>
      <c r="L23" s="67"/>
      <c r="M23" s="67"/>
      <c r="N23" s="67"/>
      <c r="O23" s="67"/>
      <c r="P23" s="67"/>
      <c r="Q23" s="67"/>
      <c r="R23" s="67"/>
      <c r="S23" s="67"/>
      <c r="T23" s="9"/>
      <c r="U23" s="9"/>
      <c r="V23" s="9"/>
      <c r="W23" s="9"/>
      <c r="X23" s="9"/>
      <c r="Y23" s="9"/>
      <c r="Z23" s="9"/>
      <c r="AA23" s="9"/>
      <c r="AB23" s="9"/>
      <c r="AC23" s="9"/>
      <c r="AD23" s="9"/>
      <c r="AE23" s="9"/>
      <c r="AF23" s="9"/>
      <c r="AG23" s="9"/>
      <c r="AH23" s="9"/>
      <c r="AI23" s="9"/>
      <c r="AJ23" s="9"/>
      <c r="AK23" s="9"/>
      <c r="AL23" s="9"/>
      <c r="AM23" s="9"/>
    </row>
    <row r="24" spans="1:39" ht="15.75" x14ac:dyDescent="0.25">
      <c r="A24" s="82" t="s">
        <v>30</v>
      </c>
      <c r="B24" s="81">
        <f t="shared" ref="B24:G24" si="1">SUM(B18:B23)</f>
        <v>0</v>
      </c>
      <c r="C24" s="81">
        <f t="shared" si="1"/>
        <v>0</v>
      </c>
      <c r="D24" s="81">
        <f t="shared" si="1"/>
        <v>0</v>
      </c>
      <c r="E24" s="81">
        <f t="shared" si="1"/>
        <v>1</v>
      </c>
      <c r="F24" s="81">
        <f t="shared" si="1"/>
        <v>2</v>
      </c>
      <c r="G24" s="81">
        <f t="shared" si="1"/>
        <v>3</v>
      </c>
      <c r="H24" s="67"/>
      <c r="I24" s="67"/>
      <c r="J24" s="67"/>
      <c r="K24" s="67"/>
      <c r="L24" s="67"/>
      <c r="M24" s="67"/>
      <c r="N24" s="67"/>
      <c r="O24" s="67"/>
      <c r="P24" s="67"/>
      <c r="Q24" s="67"/>
      <c r="R24" s="67"/>
      <c r="S24" s="67"/>
      <c r="T24" s="9"/>
      <c r="U24" s="9"/>
      <c r="V24" s="9"/>
      <c r="W24" s="9"/>
      <c r="X24" s="9"/>
      <c r="Y24" s="9"/>
      <c r="Z24" s="9"/>
      <c r="AA24" s="9"/>
      <c r="AB24" s="9"/>
      <c r="AC24" s="9"/>
      <c r="AD24" s="9"/>
      <c r="AE24" s="9"/>
      <c r="AF24" s="9"/>
      <c r="AG24" s="9"/>
      <c r="AH24" s="9"/>
      <c r="AI24" s="9"/>
      <c r="AJ24" s="9"/>
      <c r="AK24" s="9"/>
      <c r="AL24" s="9"/>
      <c r="AM24" s="9"/>
    </row>
    <row r="25" spans="1:39" ht="31.5" x14ac:dyDescent="0.25">
      <c r="A25" s="82" t="s">
        <v>31</v>
      </c>
      <c r="B25" s="83"/>
      <c r="C25" s="83"/>
      <c r="D25" s="83"/>
      <c r="E25" s="83"/>
      <c r="F25" s="169" t="e">
        <f>'Master Question List'!#REF!</f>
        <v>#REF!</v>
      </c>
      <c r="G25" s="84" t="e">
        <f>SUM(B25:F25)</f>
        <v>#REF!</v>
      </c>
      <c r="H25" s="67"/>
      <c r="I25" s="67"/>
      <c r="J25" s="67"/>
      <c r="K25" s="67"/>
      <c r="L25" s="67"/>
      <c r="M25" s="67"/>
      <c r="N25" s="67"/>
      <c r="O25" s="67"/>
      <c r="P25" s="67"/>
      <c r="Q25" s="67"/>
      <c r="R25" s="67"/>
      <c r="S25" s="67"/>
      <c r="T25" s="9"/>
      <c r="U25" s="9"/>
      <c r="V25" s="9"/>
      <c r="W25" s="9"/>
      <c r="X25" s="9"/>
      <c r="Y25" s="9"/>
      <c r="Z25" s="9"/>
      <c r="AA25" s="9"/>
      <c r="AB25" s="9"/>
      <c r="AC25" s="9"/>
      <c r="AD25" s="9"/>
      <c r="AE25" s="9"/>
      <c r="AF25" s="9"/>
      <c r="AG25" s="9"/>
      <c r="AH25" s="9"/>
      <c r="AI25" s="9"/>
      <c r="AJ25" s="9"/>
      <c r="AK25" s="9"/>
      <c r="AL25" s="9"/>
      <c r="AM25" s="9"/>
    </row>
    <row r="26" spans="1:39" ht="15.75" x14ac:dyDescent="0.25">
      <c r="A26" s="82" t="s">
        <v>32</v>
      </c>
      <c r="B26" s="84">
        <f>SUM(B29:G29)</f>
        <v>0</v>
      </c>
      <c r="C26" s="84">
        <f>SUM(B30:G30)</f>
        <v>0</v>
      </c>
      <c r="D26" s="84">
        <f>SUM(B31:G31)</f>
        <v>0</v>
      </c>
      <c r="E26" s="79"/>
      <c r="F26" s="79"/>
      <c r="G26" s="84">
        <f>SUM(B26:F26)</f>
        <v>0</v>
      </c>
      <c r="H26" s="67"/>
      <c r="I26" s="67"/>
      <c r="J26" s="67"/>
      <c r="K26" s="67"/>
      <c r="L26" s="67"/>
      <c r="M26" s="67"/>
      <c r="N26" s="67"/>
      <c r="O26" s="67"/>
      <c r="P26" s="67"/>
      <c r="Q26" s="67"/>
      <c r="R26" s="67"/>
      <c r="S26" s="67"/>
      <c r="T26" s="9"/>
      <c r="U26" s="9"/>
      <c r="V26" s="9"/>
      <c r="W26" s="9"/>
      <c r="X26" s="9"/>
      <c r="Y26" s="9"/>
      <c r="Z26" s="9"/>
      <c r="AA26" s="9"/>
      <c r="AB26" s="9"/>
      <c r="AC26" s="9"/>
      <c r="AD26" s="9"/>
      <c r="AE26" s="9"/>
      <c r="AF26" s="9"/>
      <c r="AG26" s="9"/>
      <c r="AH26" s="9"/>
      <c r="AI26" s="9"/>
      <c r="AJ26" s="9"/>
      <c r="AK26" s="9"/>
      <c r="AL26" s="9"/>
      <c r="AM26" s="9"/>
    </row>
    <row r="27" spans="1:39" ht="15.75" x14ac:dyDescent="0.25">
      <c r="A27" s="191" t="s">
        <v>33</v>
      </c>
      <c r="B27" s="192"/>
      <c r="C27" s="192"/>
      <c r="D27" s="192"/>
      <c r="E27" s="192"/>
      <c r="F27" s="192"/>
      <c r="G27" s="193"/>
      <c r="H27" s="67"/>
      <c r="I27" s="67"/>
      <c r="J27" s="67"/>
      <c r="K27" s="67"/>
      <c r="L27" s="67"/>
      <c r="M27" s="67"/>
      <c r="N27" s="67"/>
      <c r="O27" s="67"/>
      <c r="P27" s="67"/>
      <c r="Q27" s="67"/>
      <c r="R27" s="67"/>
      <c r="S27" s="67"/>
      <c r="T27" s="9"/>
      <c r="U27" s="9"/>
      <c r="V27" s="9"/>
      <c r="W27" s="9"/>
      <c r="X27" s="9"/>
      <c r="Y27" s="9"/>
      <c r="Z27" s="9"/>
      <c r="AA27" s="9"/>
      <c r="AB27" s="9"/>
      <c r="AC27" s="9"/>
      <c r="AD27" s="9"/>
      <c r="AE27" s="9"/>
      <c r="AF27" s="9"/>
      <c r="AG27" s="9"/>
      <c r="AH27" s="9"/>
      <c r="AI27" s="9"/>
      <c r="AJ27" s="9"/>
      <c r="AK27" s="9"/>
      <c r="AL27" s="9"/>
      <c r="AM27" s="9"/>
    </row>
    <row r="28" spans="1:39" ht="28.5" x14ac:dyDescent="0.25">
      <c r="A28" s="85" t="s">
        <v>34</v>
      </c>
      <c r="B28" s="86" t="s">
        <v>35</v>
      </c>
      <c r="C28" s="86" t="s">
        <v>36</v>
      </c>
      <c r="D28" s="86" t="s">
        <v>37</v>
      </c>
      <c r="E28" s="86" t="s">
        <v>38</v>
      </c>
      <c r="F28" s="86" t="s">
        <v>39</v>
      </c>
      <c r="G28" s="86" t="s">
        <v>40</v>
      </c>
      <c r="H28" s="66"/>
      <c r="I28" s="66"/>
      <c r="J28" s="66"/>
      <c r="K28" s="66"/>
      <c r="L28" s="66"/>
      <c r="M28" s="66"/>
      <c r="N28" s="66"/>
      <c r="O28" s="66"/>
      <c r="P28" s="66"/>
      <c r="Q28" s="66"/>
      <c r="R28" s="66"/>
      <c r="S28" s="66"/>
      <c r="T28" s="66"/>
      <c r="U28" s="9"/>
      <c r="V28" s="9"/>
      <c r="W28" s="9"/>
      <c r="X28" s="9"/>
      <c r="Y28" s="9"/>
      <c r="Z28" s="9"/>
      <c r="AA28" s="9"/>
      <c r="AB28" s="9"/>
      <c r="AC28" s="9"/>
      <c r="AD28" s="9"/>
      <c r="AE28" s="9"/>
      <c r="AF28" s="9"/>
      <c r="AG28" s="9"/>
      <c r="AH28" s="9"/>
      <c r="AI28" s="9"/>
      <c r="AJ28" s="9"/>
      <c r="AK28" s="9"/>
      <c r="AL28" s="9"/>
      <c r="AM28" s="9"/>
    </row>
    <row r="29" spans="1:39" ht="15.75" x14ac:dyDescent="0.25">
      <c r="A29" s="77" t="s">
        <v>17</v>
      </c>
      <c r="B29" s="87"/>
      <c r="C29" s="87"/>
      <c r="D29" s="87"/>
      <c r="E29" s="87"/>
      <c r="F29" s="87"/>
      <c r="G29" s="87"/>
      <c r="H29" s="66"/>
      <c r="I29" s="66"/>
      <c r="J29" s="66"/>
      <c r="K29" s="66"/>
      <c r="L29" s="66"/>
      <c r="M29" s="66"/>
      <c r="N29" s="66"/>
      <c r="O29" s="66"/>
      <c r="P29" s="66"/>
      <c r="Q29" s="66"/>
      <c r="R29" s="66"/>
      <c r="S29" s="66"/>
      <c r="T29" s="66"/>
      <c r="U29" s="9"/>
      <c r="V29" s="9"/>
      <c r="W29" s="9"/>
      <c r="X29" s="9"/>
      <c r="Y29" s="9"/>
      <c r="Z29" s="9"/>
      <c r="AA29" s="9"/>
      <c r="AB29" s="9"/>
      <c r="AC29" s="9"/>
      <c r="AD29" s="9"/>
      <c r="AE29" s="9"/>
      <c r="AF29" s="9"/>
      <c r="AG29" s="9"/>
      <c r="AH29" s="9"/>
      <c r="AI29" s="9"/>
      <c r="AJ29" s="9"/>
      <c r="AK29" s="9"/>
      <c r="AL29" s="9"/>
      <c r="AM29" s="9"/>
    </row>
    <row r="30" spans="1:39" ht="15.75" x14ac:dyDescent="0.25">
      <c r="A30" s="77" t="s">
        <v>18</v>
      </c>
      <c r="B30" s="87"/>
      <c r="C30" s="87"/>
      <c r="D30" s="87"/>
      <c r="E30" s="87"/>
      <c r="F30" s="87"/>
      <c r="G30" s="87"/>
      <c r="H30" s="66"/>
      <c r="I30" s="66"/>
      <c r="J30" s="66"/>
      <c r="K30" s="66"/>
      <c r="L30" s="66"/>
      <c r="M30" s="66"/>
      <c r="N30" s="66"/>
      <c r="O30" s="66"/>
      <c r="P30" s="66"/>
      <c r="Q30" s="66"/>
      <c r="R30" s="66"/>
      <c r="S30" s="66"/>
      <c r="T30" s="66"/>
      <c r="U30" s="9"/>
      <c r="V30" s="9"/>
      <c r="W30" s="9"/>
      <c r="X30" s="9"/>
      <c r="Y30" s="9"/>
      <c r="Z30" s="9"/>
      <c r="AA30" s="9"/>
      <c r="AB30" s="9"/>
      <c r="AC30" s="9"/>
      <c r="AD30" s="9"/>
      <c r="AE30" s="9"/>
      <c r="AF30" s="9"/>
      <c r="AG30" s="9"/>
      <c r="AH30" s="9"/>
      <c r="AI30" s="9"/>
      <c r="AJ30" s="9"/>
      <c r="AK30" s="9"/>
      <c r="AL30" s="9"/>
      <c r="AM30" s="9"/>
    </row>
    <row r="31" spans="1:39" ht="15.75" x14ac:dyDescent="0.25">
      <c r="A31" s="77" t="s">
        <v>19</v>
      </c>
      <c r="B31" s="87"/>
      <c r="C31" s="87"/>
      <c r="D31" s="87"/>
      <c r="E31" s="87"/>
      <c r="F31" s="87"/>
      <c r="G31" s="87"/>
      <c r="H31" s="66"/>
      <c r="I31" s="66"/>
      <c r="J31" s="66"/>
      <c r="K31" s="66"/>
      <c r="L31" s="66"/>
      <c r="M31" s="66"/>
      <c r="N31" s="66"/>
      <c r="O31" s="66"/>
      <c r="P31" s="66"/>
      <c r="Q31" s="66"/>
      <c r="R31" s="66"/>
      <c r="S31" s="66"/>
      <c r="T31" s="66"/>
      <c r="U31" s="9"/>
      <c r="V31" s="9"/>
      <c r="W31" s="9"/>
      <c r="X31" s="9"/>
      <c r="Y31" s="9"/>
      <c r="Z31" s="9"/>
      <c r="AA31" s="9"/>
      <c r="AB31" s="9"/>
      <c r="AC31" s="9"/>
      <c r="AD31" s="9"/>
      <c r="AE31" s="9"/>
      <c r="AF31" s="9"/>
      <c r="AG31" s="9"/>
      <c r="AH31" s="9"/>
      <c r="AI31" s="9"/>
      <c r="AJ31" s="9"/>
      <c r="AK31" s="9"/>
      <c r="AL31" s="9"/>
      <c r="AM31" s="9"/>
    </row>
    <row r="32" spans="1:39" ht="15.75" x14ac:dyDescent="0.25">
      <c r="A32" s="88" t="s">
        <v>41</v>
      </c>
      <c r="B32" s="89">
        <f t="shared" ref="B32:G32" si="2">SUM(B29:B31)</f>
        <v>0</v>
      </c>
      <c r="C32" s="89">
        <f t="shared" si="2"/>
        <v>0</v>
      </c>
      <c r="D32" s="89">
        <f t="shared" si="2"/>
        <v>0</v>
      </c>
      <c r="E32" s="89">
        <f t="shared" si="2"/>
        <v>0</v>
      </c>
      <c r="F32" s="89">
        <f t="shared" si="2"/>
        <v>0</v>
      </c>
      <c r="G32" s="89">
        <f t="shared" si="2"/>
        <v>0</v>
      </c>
      <c r="H32" s="66"/>
      <c r="I32" s="66"/>
      <c r="J32" s="66"/>
      <c r="K32" s="66"/>
      <c r="L32" s="66"/>
      <c r="M32" s="66"/>
      <c r="N32" s="66"/>
      <c r="O32" s="66"/>
      <c r="P32" s="66"/>
      <c r="Q32" s="66"/>
      <c r="R32" s="66"/>
      <c r="S32" s="66"/>
      <c r="T32" s="66"/>
      <c r="U32" s="9"/>
      <c r="V32" s="9"/>
      <c r="W32" s="9"/>
      <c r="X32" s="9"/>
      <c r="Y32" s="9"/>
      <c r="Z32" s="9"/>
      <c r="AA32" s="9"/>
      <c r="AB32" s="9"/>
      <c r="AC32" s="9"/>
      <c r="AD32" s="9"/>
      <c r="AE32" s="9"/>
      <c r="AF32" s="9"/>
      <c r="AG32" s="9"/>
      <c r="AH32" s="9"/>
      <c r="AI32" s="9"/>
      <c r="AJ32" s="9"/>
      <c r="AK32" s="9"/>
      <c r="AL32" s="9"/>
      <c r="AM32" s="9"/>
    </row>
    <row r="33" spans="1:39" ht="36.6" customHeight="1" thickBot="1" x14ac:dyDescent="0.3">
      <c r="A33" s="90" t="s">
        <v>42</v>
      </c>
      <c r="B33" s="179"/>
      <c r="C33" s="179"/>
      <c r="D33" s="179"/>
      <c r="E33" s="179"/>
      <c r="F33" s="179"/>
      <c r="G33" s="180"/>
      <c r="H33" s="66"/>
      <c r="I33" s="66"/>
      <c r="J33" s="66"/>
      <c r="K33" s="66"/>
      <c r="L33" s="66"/>
      <c r="M33" s="66"/>
      <c r="N33" s="66"/>
      <c r="O33" s="66"/>
      <c r="P33" s="66"/>
      <c r="Q33" s="66"/>
      <c r="R33" s="66"/>
      <c r="S33" s="66"/>
      <c r="T33" s="66"/>
      <c r="U33" s="9"/>
      <c r="V33" s="9"/>
      <c r="W33" s="9"/>
      <c r="X33" s="9"/>
      <c r="Y33" s="9"/>
      <c r="Z33" s="9"/>
      <c r="AA33" s="9"/>
      <c r="AB33" s="9"/>
      <c r="AC33" s="9"/>
      <c r="AD33" s="9"/>
      <c r="AE33" s="9"/>
      <c r="AF33" s="9"/>
      <c r="AG33" s="9"/>
      <c r="AH33" s="9"/>
      <c r="AI33" s="9"/>
      <c r="AJ33" s="9"/>
      <c r="AK33" s="9"/>
      <c r="AL33" s="9"/>
      <c r="AM33" s="9"/>
    </row>
    <row r="34" spans="1:39" ht="45.75" thickTop="1" thickBot="1" x14ac:dyDescent="0.3">
      <c r="A34" s="91" t="s">
        <v>43</v>
      </c>
      <c r="B34" s="194"/>
      <c r="C34" s="195"/>
      <c r="D34" s="195"/>
      <c r="E34" s="195"/>
      <c r="F34" s="195"/>
      <c r="G34" s="196"/>
      <c r="H34" s="66"/>
      <c r="I34" s="66"/>
      <c r="J34" s="66"/>
      <c r="K34" s="66"/>
      <c r="L34" s="66"/>
      <c r="M34" s="66"/>
      <c r="N34" s="66"/>
      <c r="O34" s="66"/>
      <c r="P34" s="66"/>
      <c r="Q34" s="66"/>
      <c r="R34" s="66"/>
      <c r="S34" s="66"/>
      <c r="T34" s="66"/>
      <c r="U34" s="9"/>
      <c r="V34" s="9"/>
      <c r="W34" s="9"/>
      <c r="X34" s="9"/>
      <c r="Y34" s="9"/>
      <c r="Z34" s="9"/>
      <c r="AA34" s="9"/>
      <c r="AB34" s="9"/>
      <c r="AC34" s="9"/>
      <c r="AD34" s="9"/>
      <c r="AE34" s="9"/>
      <c r="AF34" s="9"/>
      <c r="AG34" s="9"/>
      <c r="AH34" s="9"/>
      <c r="AI34" s="9"/>
      <c r="AJ34" s="9"/>
      <c r="AK34" s="9"/>
      <c r="AL34" s="9"/>
      <c r="AM34" s="9"/>
    </row>
    <row r="35" spans="1:39" ht="51.95" customHeight="1" thickTop="1" thickBot="1" x14ac:dyDescent="0.3">
      <c r="A35" s="90" t="s">
        <v>44</v>
      </c>
      <c r="B35" s="179" t="s">
        <v>45</v>
      </c>
      <c r="C35" s="179"/>
      <c r="D35" s="179"/>
      <c r="E35" s="179"/>
      <c r="F35" s="179"/>
      <c r="G35" s="180"/>
      <c r="H35" s="66"/>
      <c r="I35" s="66"/>
      <c r="J35" s="66"/>
      <c r="K35" s="66"/>
      <c r="L35" s="66"/>
      <c r="M35" s="66"/>
      <c r="N35" s="66"/>
      <c r="O35" s="66"/>
      <c r="P35" s="66"/>
      <c r="Q35" s="66"/>
      <c r="R35" s="66"/>
      <c r="S35" s="66"/>
      <c r="T35" s="66"/>
      <c r="U35" s="9"/>
      <c r="V35" s="9"/>
      <c r="W35" s="9"/>
      <c r="X35" s="9"/>
      <c r="Y35" s="9"/>
      <c r="Z35" s="9"/>
      <c r="AA35" s="9"/>
      <c r="AB35" s="9"/>
      <c r="AC35" s="9"/>
      <c r="AD35" s="9"/>
      <c r="AE35" s="9"/>
      <c r="AF35" s="9"/>
      <c r="AG35" s="9"/>
      <c r="AH35" s="9"/>
      <c r="AI35" s="9"/>
      <c r="AJ35" s="9"/>
      <c r="AK35" s="9"/>
      <c r="AL35" s="9"/>
      <c r="AM35" s="9"/>
    </row>
    <row r="36" spans="1:39" ht="15.75" thickTop="1" x14ac:dyDescent="0.25"/>
  </sheetData>
  <sheetProtection algorithmName="SHA-512" hashValue="VqZvQzFlL3OVB4fJfpo3ALFlGaL9xKMZ0uS1x/yqhj3CtkTnVarHDqYBC17rQDaTy4bSw+7ojLUTGtoOb0wpPw==" saltValue="gpFT3c6PLS32zflffHlr5g==" spinCount="100000" sheet="1" objects="1" scenarios="1"/>
  <mergeCells count="12">
    <mergeCell ref="B35:G35"/>
    <mergeCell ref="A1:G1"/>
    <mergeCell ref="B3:G3"/>
    <mergeCell ref="B4:G4"/>
    <mergeCell ref="B5:G5"/>
    <mergeCell ref="B6:G6"/>
    <mergeCell ref="B7:G7"/>
    <mergeCell ref="B11:F11"/>
    <mergeCell ref="B12:G12"/>
    <mergeCell ref="A27:G27"/>
    <mergeCell ref="B33:G33"/>
    <mergeCell ref="B34:G34"/>
  </mergeCells>
  <conditionalFormatting sqref="B11:F11">
    <cfRule type="cellIs" dxfId="159" priority="2" operator="equal">
      <formula>"Please Select One"</formula>
    </cfRule>
  </conditionalFormatting>
  <conditionalFormatting sqref="E17">
    <cfRule type="cellIs" dxfId="158" priority="1" operator="equal">
      <formula>""</formula>
    </cfRule>
  </conditionalFormatting>
  <dataValidations count="11">
    <dataValidation type="list" allowBlank="1" showInputMessage="1" showErrorMessage="1" sqref="B9 B8" xr:uid="{E389B5FA-D162-4728-AA31-B24312187694}">
      <formula1>"Yes, No"</formula1>
    </dataValidation>
    <dataValidation allowBlank="1" showInputMessage="1" showErrorMessage="1" promptTitle="Enter" prompt="the name of the entity that is paying the bill.  This may be different than the auditee, and will be listed as the &quot;Name&quot; in the Applicant Summary List._x000a_" sqref="B4:G4" xr:uid="{D1A1F0F3-EE41-438C-B87B-080BA43A8093}"/>
    <dataValidation allowBlank="1" showInputMessage="1" showErrorMessage="1" promptTitle="You must list" prompt="the scope of the audit, name of auditor, and the date(s) of the audit.  Also include a note if auditee is being charged for a GAP Plus+ audit ($250) or an audit upload (1 hour)." sqref="B12:G12" xr:uid="{8C3D9096-99A6-41D4-B117-6F4269EC75D8}"/>
    <dataValidation allowBlank="1" showInputMessage="1" showErrorMessage="1" promptTitle="Provide" prompt="an explanation for the travel expenses and/or the other expenses or credits, if necessary." sqref="B33:G33" xr:uid="{1D4FF16F-F36A-46B3-957D-C9464FA1AE25}"/>
    <dataValidation allowBlank="1" showInputMessage="1" showErrorMessage="1" promptTitle="Enter" prompt="the Customer's billing account number." sqref="B3:G3" xr:uid="{5CB63998-8144-40E2-8253-E3E74C49F13B}"/>
    <dataValidation allowBlank="1" showInputMessage="1" showErrorMessage="1" promptTitle="This should" prompt="match the Company Name as it appears on the audit report checklist." sqref="B5:G5" xr:uid="{74CB0C50-8CA9-487B-9424-6E90D8D8C913}"/>
    <dataValidation allowBlank="1" showInputMessage="1" showErrorMessage="1" promptTitle="Enter" prompt="time for audit upload (1 hour)." sqref="F23" xr:uid="{F473C7C7-E6DF-40B5-8D85-83F5BFA36D84}"/>
    <dataValidation allowBlank="1" showInputMessage="1" showErrorMessage="1" promptTitle="Enter" prompt="number of hours for certification and billing, minimum of 2 hours." sqref="F21" xr:uid="{91ED8C48-3A22-443C-ACAF-6C42A173BB71}"/>
    <dataValidation allowBlank="1" showInputMessage="1" showErrorMessage="1" promptTitle="Enter" prompt="the name of the Reviewer." sqref="E17" xr:uid="{4669AC5E-7FE6-49FD-94A3-A3CBBB9A3EFC}"/>
    <dataValidation allowBlank="1" showInputMessage="1" showErrorMessage="1" promptTitle="Enter" prompt="the name of the Auditor, if the bill includes audit time." sqref="B17" xr:uid="{5705C7E5-FC9D-43BA-82CF-5F772570B8E6}"/>
    <dataValidation allowBlank="1" showInputMessage="1" showErrorMessage="1" prompt="This field is for administrative use only." sqref="G2" xr:uid="{247208BD-AF47-4A5B-94E7-EDECC55EF412}"/>
  </dataValidations>
  <pageMargins left="0.7" right="0.7" top="0.75" bottom="0.75" header="0.3" footer="0.3"/>
  <pageSetup scale="77"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3027CDA3-5362-4D30-927F-3CDD338B453A}">
          <x14:formula1>
            <xm:f>'Master Question List'!$H$3:$H$19</xm:f>
          </x14:formula1>
          <xm:sqref>B11:F11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C137-E0F8-47D0-8304-EC9BBF62E31A}">
  <sheetPr>
    <pageSetUpPr fitToPage="1"/>
  </sheetPr>
  <dimension ref="A1:I22"/>
  <sheetViews>
    <sheetView view="pageLayout" zoomScaleNormal="100" workbookViewId="0">
      <selection activeCell="I25" sqref="I25"/>
    </sheetView>
  </sheetViews>
  <sheetFormatPr defaultRowHeight="15" x14ac:dyDescent="0.25"/>
  <cols>
    <col min="1" max="1" width="8.140625" customWidth="1"/>
    <col min="2" max="2" width="26" customWidth="1"/>
    <col min="3" max="4" width="6.7109375" customWidth="1"/>
    <col min="5" max="8" width="5.140625" customWidth="1"/>
    <col min="9" max="9" width="47.7109375" customWidth="1"/>
  </cols>
  <sheetData>
    <row r="1" spans="1:9" ht="15.75" x14ac:dyDescent="0.25">
      <c r="A1" s="282" t="s">
        <v>127</v>
      </c>
      <c r="B1" s="283"/>
      <c r="C1" s="283"/>
      <c r="D1" s="284"/>
      <c r="E1" s="285">
        <f>'Cover Page'!B6</f>
        <v>0</v>
      </c>
      <c r="F1" s="285"/>
      <c r="G1" s="285"/>
      <c r="H1" s="285"/>
      <c r="I1" s="285"/>
    </row>
    <row r="2" spans="1:9" ht="15.75" x14ac:dyDescent="0.25">
      <c r="A2" s="282" t="s">
        <v>233</v>
      </c>
      <c r="B2" s="283"/>
      <c r="C2" s="283"/>
      <c r="D2" s="284"/>
      <c r="E2" s="286">
        <f>'Cover Page'!D20</f>
        <v>0</v>
      </c>
      <c r="F2" s="286"/>
      <c r="G2" s="286"/>
      <c r="H2" s="286"/>
      <c r="I2" s="286"/>
    </row>
    <row r="3" spans="1:9" ht="15.75" x14ac:dyDescent="0.25">
      <c r="A3" s="51" t="s">
        <v>234</v>
      </c>
      <c r="B3" s="44" t="s">
        <v>235</v>
      </c>
      <c r="C3" s="44" t="s">
        <v>236</v>
      </c>
      <c r="D3" s="44" t="s">
        <v>237</v>
      </c>
      <c r="E3" s="52" t="s">
        <v>238</v>
      </c>
      <c r="F3" s="52" t="s">
        <v>239</v>
      </c>
      <c r="G3" s="52" t="s">
        <v>240</v>
      </c>
      <c r="H3" s="52" t="s">
        <v>241</v>
      </c>
      <c r="I3" s="44" t="s">
        <v>242</v>
      </c>
    </row>
    <row r="4" spans="1:9" ht="15.75" x14ac:dyDescent="0.25">
      <c r="A4" s="159"/>
      <c r="B4" s="290" t="s">
        <v>987</v>
      </c>
      <c r="C4" s="291"/>
      <c r="D4" s="291"/>
      <c r="E4" s="291"/>
      <c r="F4" s="291"/>
      <c r="G4" s="291"/>
      <c r="H4" s="291"/>
      <c r="I4" s="292"/>
    </row>
    <row r="5" spans="1:9" ht="15.75" x14ac:dyDescent="0.25">
      <c r="A5" s="32" t="s">
        <v>988</v>
      </c>
      <c r="B5" s="290" t="s">
        <v>989</v>
      </c>
      <c r="C5" s="291"/>
      <c r="D5" s="291"/>
      <c r="E5" s="291"/>
      <c r="F5" s="291"/>
      <c r="G5" s="291"/>
      <c r="H5" s="291"/>
      <c r="I5" s="292"/>
    </row>
    <row r="6" spans="1:9" ht="47.25" x14ac:dyDescent="0.25">
      <c r="A6" s="158" t="s">
        <v>1014</v>
      </c>
      <c r="B6" s="157" t="s">
        <v>990</v>
      </c>
      <c r="C6" s="34" t="s">
        <v>266</v>
      </c>
      <c r="D6" s="34" t="s">
        <v>246</v>
      </c>
      <c r="E6" s="35"/>
      <c r="F6" s="35"/>
      <c r="G6" s="35"/>
      <c r="H6" s="35"/>
      <c r="I6" s="21"/>
    </row>
    <row r="7" spans="1:9" ht="15.75" x14ac:dyDescent="0.25">
      <c r="A7" s="32" t="s">
        <v>991</v>
      </c>
      <c r="B7" s="290" t="s">
        <v>992</v>
      </c>
      <c r="C7" s="291"/>
      <c r="D7" s="291"/>
      <c r="E7" s="291"/>
      <c r="F7" s="291"/>
      <c r="G7" s="291"/>
      <c r="H7" s="291"/>
      <c r="I7" s="292"/>
    </row>
    <row r="8" spans="1:9" ht="78.75" x14ac:dyDescent="0.25">
      <c r="A8" s="158" t="s">
        <v>1015</v>
      </c>
      <c r="B8" s="157" t="s">
        <v>1018</v>
      </c>
      <c r="C8" s="34" t="s">
        <v>259</v>
      </c>
      <c r="D8" s="34" t="s">
        <v>246</v>
      </c>
      <c r="E8" s="35"/>
      <c r="F8" s="35"/>
      <c r="G8" s="35"/>
      <c r="H8" s="35"/>
      <c r="I8" s="21"/>
    </row>
    <row r="9" spans="1:9" ht="15.75" x14ac:dyDescent="0.25">
      <c r="A9" s="32" t="s">
        <v>993</v>
      </c>
      <c r="B9" s="290" t="s">
        <v>994</v>
      </c>
      <c r="C9" s="291"/>
      <c r="D9" s="291"/>
      <c r="E9" s="291"/>
      <c r="F9" s="291"/>
      <c r="G9" s="291"/>
      <c r="H9" s="291"/>
      <c r="I9" s="292"/>
    </row>
    <row r="10" spans="1:9" ht="78.75" x14ac:dyDescent="0.25">
      <c r="A10" s="158" t="s">
        <v>1012</v>
      </c>
      <c r="B10" s="157" t="s">
        <v>1019</v>
      </c>
      <c r="C10" s="34" t="s">
        <v>259</v>
      </c>
      <c r="D10" s="34" t="s">
        <v>246</v>
      </c>
      <c r="E10" s="35"/>
      <c r="F10" s="35"/>
      <c r="G10" s="35"/>
      <c r="H10" s="35"/>
      <c r="I10" s="21"/>
    </row>
    <row r="11" spans="1:9" ht="94.5" x14ac:dyDescent="0.25">
      <c r="A11" s="158" t="s">
        <v>1013</v>
      </c>
      <c r="B11" s="157" t="s">
        <v>1020</v>
      </c>
      <c r="C11" s="34"/>
      <c r="D11" s="34" t="s">
        <v>246</v>
      </c>
      <c r="E11" s="35"/>
      <c r="F11" s="35"/>
      <c r="G11" s="35"/>
      <c r="H11" s="35"/>
      <c r="I11" s="21"/>
    </row>
    <row r="12" spans="1:9" ht="15.75" x14ac:dyDescent="0.25">
      <c r="A12" s="32" t="s">
        <v>995</v>
      </c>
      <c r="B12" s="290" t="s">
        <v>996</v>
      </c>
      <c r="C12" s="291"/>
      <c r="D12" s="291"/>
      <c r="E12" s="291"/>
      <c r="F12" s="291"/>
      <c r="G12" s="291"/>
      <c r="H12" s="291"/>
      <c r="I12" s="292"/>
    </row>
    <row r="13" spans="1:9" ht="47.25" x14ac:dyDescent="0.25">
      <c r="A13" s="158" t="s">
        <v>1011</v>
      </c>
      <c r="B13" s="157" t="s">
        <v>997</v>
      </c>
      <c r="C13" s="34"/>
      <c r="D13" s="34" t="s">
        <v>246</v>
      </c>
      <c r="E13" s="35"/>
      <c r="F13" s="35"/>
      <c r="G13" s="35"/>
      <c r="H13" s="35"/>
      <c r="I13" s="21"/>
    </row>
    <row r="14" spans="1:9" ht="63" x14ac:dyDescent="0.25">
      <c r="A14" s="158" t="s">
        <v>1010</v>
      </c>
      <c r="B14" s="157" t="s">
        <v>1021</v>
      </c>
      <c r="C14" s="34" t="s">
        <v>388</v>
      </c>
      <c r="D14" s="34" t="s">
        <v>246</v>
      </c>
      <c r="E14" s="35"/>
      <c r="F14" s="35"/>
      <c r="G14" s="35"/>
      <c r="H14" s="35"/>
      <c r="I14" s="21"/>
    </row>
    <row r="15" spans="1:9" ht="47.25" x14ac:dyDescent="0.25">
      <c r="A15" s="158" t="s">
        <v>998</v>
      </c>
      <c r="B15" s="157" t="s">
        <v>999</v>
      </c>
      <c r="C15" s="34" t="s">
        <v>259</v>
      </c>
      <c r="D15" s="34" t="s">
        <v>246</v>
      </c>
      <c r="E15" s="35"/>
      <c r="F15" s="35"/>
      <c r="G15" s="35"/>
      <c r="H15" s="35"/>
      <c r="I15" s="21"/>
    </row>
    <row r="16" spans="1:9" ht="15.75" x14ac:dyDescent="0.25">
      <c r="A16" s="32" t="s">
        <v>1000</v>
      </c>
      <c r="B16" s="290" t="s">
        <v>1001</v>
      </c>
      <c r="C16" s="291"/>
      <c r="D16" s="291"/>
      <c r="E16" s="291"/>
      <c r="F16" s="291"/>
      <c r="G16" s="291"/>
      <c r="H16" s="291"/>
      <c r="I16" s="292"/>
    </row>
    <row r="17" spans="1:9" ht="63" x14ac:dyDescent="0.25">
      <c r="A17" s="158" t="s">
        <v>1016</v>
      </c>
      <c r="B17" s="157" t="s">
        <v>1002</v>
      </c>
      <c r="C17" s="34" t="s">
        <v>259</v>
      </c>
      <c r="D17" s="34" t="s">
        <v>246</v>
      </c>
      <c r="E17" s="35"/>
      <c r="F17" s="35"/>
      <c r="G17" s="35"/>
      <c r="H17" s="35"/>
      <c r="I17" s="21"/>
    </row>
    <row r="18" spans="1:9" ht="15.75" x14ac:dyDescent="0.25">
      <c r="A18" s="32" t="s">
        <v>1003</v>
      </c>
      <c r="B18" s="290" t="s">
        <v>1004</v>
      </c>
      <c r="C18" s="291"/>
      <c r="D18" s="291"/>
      <c r="E18" s="291"/>
      <c r="F18" s="291"/>
      <c r="G18" s="291"/>
      <c r="H18" s="291"/>
      <c r="I18" s="292"/>
    </row>
    <row r="19" spans="1:9" ht="63" x14ac:dyDescent="0.25">
      <c r="A19" s="158" t="s">
        <v>1017</v>
      </c>
      <c r="B19" s="157" t="s">
        <v>1005</v>
      </c>
      <c r="C19" s="34" t="s">
        <v>259</v>
      </c>
      <c r="D19" s="34"/>
      <c r="E19" s="35"/>
      <c r="F19" s="35"/>
      <c r="G19" s="35"/>
      <c r="H19" s="35"/>
      <c r="I19" s="21"/>
    </row>
    <row r="20" spans="1:9" ht="15.75" x14ac:dyDescent="0.25">
      <c r="A20" s="146" t="s">
        <v>399</v>
      </c>
      <c r="B20" s="145"/>
      <c r="C20" s="145"/>
      <c r="D20" s="145"/>
      <c r="E20" s="145"/>
      <c r="F20" s="145"/>
      <c r="G20" s="145"/>
      <c r="H20" s="145"/>
      <c r="I20" s="147"/>
    </row>
    <row r="21" spans="1:9" ht="15.75" x14ac:dyDescent="0.25">
      <c r="A21" s="142" t="s">
        <v>400</v>
      </c>
      <c r="B21" s="143"/>
      <c r="C21" s="143"/>
      <c r="D21" s="143"/>
      <c r="E21" s="143"/>
      <c r="F21" s="143"/>
      <c r="G21" s="143"/>
      <c r="H21" s="143"/>
      <c r="I21" s="144"/>
    </row>
    <row r="22" spans="1:9" ht="73.5" customHeight="1" x14ac:dyDescent="0.25">
      <c r="A22" s="279" t="s">
        <v>520</v>
      </c>
      <c r="B22" s="280"/>
      <c r="C22" s="280"/>
      <c r="D22" s="280"/>
      <c r="E22" s="280"/>
      <c r="F22" s="280"/>
      <c r="G22" s="280"/>
      <c r="H22" s="280"/>
      <c r="I22" s="281"/>
    </row>
  </sheetData>
  <sheetProtection algorithmName="SHA-512" hashValue="GV+HLu5iUSZBa2YGXkH3s3UpLgfrGnwmdQIuIaRD7i3r+cmJXWOGJeT3lUqxbMLYvDWw0dIemvDNhd1KZ9bnHg==" saltValue="rhNEiXUwPqGxynsGT23PQQ==" spinCount="100000" sheet="1" formatColumns="0" formatRows="0"/>
  <mergeCells count="12">
    <mergeCell ref="A22:I22"/>
    <mergeCell ref="B7:I7"/>
    <mergeCell ref="B9:I9"/>
    <mergeCell ref="B12:I12"/>
    <mergeCell ref="B16:I16"/>
    <mergeCell ref="B18:I18"/>
    <mergeCell ref="B5:I5"/>
    <mergeCell ref="A1:D1"/>
    <mergeCell ref="E1:I1"/>
    <mergeCell ref="A2:D2"/>
    <mergeCell ref="E2:I2"/>
    <mergeCell ref="B4:I4"/>
  </mergeCells>
  <conditionalFormatting sqref="I6 I8 I10:I11 I13:I15 I17">
    <cfRule type="expression" dxfId="53" priority="2">
      <formula>AND(OR(F6="✓", G6="✓", H6="✓"), I6="")</formula>
    </cfRule>
  </conditionalFormatting>
  <conditionalFormatting sqref="I19">
    <cfRule type="expression" dxfId="52" priority="1">
      <formula>AND(OR(F19="✓", G19="✓", H19="✓"), I19="")</formula>
    </cfRule>
  </conditionalFormatting>
  <dataValidations disablePrompts="1" count="1">
    <dataValidation type="list" allowBlank="1" showInputMessage="1" showErrorMessage="1" sqref="E6:H6 E8:H8 E10:H11 E17:H17 E19:H19 E13:H15" xr:uid="{1C49A324-DE1F-4E8B-9ECA-76CA7D121AB5}">
      <formula1>"✓, -----"</formula1>
    </dataValidation>
  </dataValidations>
  <pageMargins left="0.7" right="0.7" top="0.75" bottom="0.75" header="0.3" footer="0.3"/>
  <pageSetup fitToHeight="0" orientation="landscape" horizontalDpi="1200" verticalDpi="1200"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I31"/>
  <sheetViews>
    <sheetView view="pageLayout" zoomScaleNormal="100" workbookViewId="0">
      <selection activeCell="A3" sqref="A3:I5"/>
    </sheetView>
  </sheetViews>
  <sheetFormatPr defaultColWidth="8.85546875" defaultRowHeight="15" x14ac:dyDescent="0.25"/>
  <cols>
    <col min="1" max="1" width="8.85546875" customWidth="1"/>
    <col min="2" max="2" width="26" customWidth="1"/>
    <col min="3" max="4" width="6.7109375" customWidth="1"/>
    <col min="5" max="8" width="5.140625" customWidth="1"/>
    <col min="9" max="9" width="51.28515625" customWidth="1"/>
  </cols>
  <sheetData>
    <row r="1" spans="1:9" ht="15.75" x14ac:dyDescent="0.25">
      <c r="A1" s="282" t="s">
        <v>127</v>
      </c>
      <c r="B1" s="283"/>
      <c r="C1" s="283"/>
      <c r="D1" s="284"/>
      <c r="E1" s="285">
        <f>'Cover Page'!B6</f>
        <v>0</v>
      </c>
      <c r="F1" s="285"/>
      <c r="G1" s="285"/>
      <c r="H1" s="285"/>
      <c r="I1" s="285"/>
    </row>
    <row r="2" spans="1:9" ht="15.75" x14ac:dyDescent="0.25">
      <c r="A2" s="282" t="s">
        <v>233</v>
      </c>
      <c r="B2" s="283"/>
      <c r="C2" s="283"/>
      <c r="D2" s="284"/>
      <c r="E2" s="286">
        <f>'Cover Page'!D20</f>
        <v>0</v>
      </c>
      <c r="F2" s="286"/>
      <c r="G2" s="286"/>
      <c r="H2" s="286"/>
      <c r="I2" s="286"/>
    </row>
    <row r="3" spans="1:9" ht="15" customHeight="1" x14ac:dyDescent="0.25">
      <c r="A3" s="186" t="s">
        <v>650</v>
      </c>
      <c r="B3" s="186"/>
      <c r="C3" s="186"/>
      <c r="D3" s="186"/>
      <c r="E3" s="186"/>
      <c r="F3" s="186"/>
      <c r="G3" s="186"/>
      <c r="H3" s="186"/>
      <c r="I3" s="186"/>
    </row>
    <row r="4" spans="1:9" ht="15" customHeight="1" x14ac:dyDescent="0.25">
      <c r="A4" s="261"/>
      <c r="B4" s="261"/>
      <c r="C4" s="261"/>
      <c r="D4" s="261"/>
      <c r="E4" s="261"/>
      <c r="F4" s="261"/>
      <c r="G4" s="261"/>
      <c r="H4" s="261"/>
      <c r="I4" s="261"/>
    </row>
    <row r="5" spans="1:9" ht="37.5" customHeight="1" x14ac:dyDescent="0.25">
      <c r="A5" s="261"/>
      <c r="B5" s="261"/>
      <c r="C5" s="261"/>
      <c r="D5" s="261"/>
      <c r="E5" s="261"/>
      <c r="F5" s="261"/>
      <c r="G5" s="261"/>
      <c r="H5" s="261"/>
      <c r="I5" s="261"/>
    </row>
    <row r="6" spans="1:9" s="4" customFormat="1" ht="15.75" x14ac:dyDescent="0.25">
      <c r="A6" s="261" t="s">
        <v>651</v>
      </c>
      <c r="B6" s="261"/>
      <c r="C6" s="261"/>
      <c r="D6" s="261"/>
      <c r="E6" s="261"/>
      <c r="F6" s="261"/>
      <c r="G6" s="261"/>
      <c r="H6" s="261"/>
      <c r="I6" s="261"/>
    </row>
    <row r="7" spans="1:9" s="4" customFormat="1" ht="15.75" x14ac:dyDescent="0.25">
      <c r="A7" s="30">
        <v>1</v>
      </c>
      <c r="B7" s="261" t="s">
        <v>652</v>
      </c>
      <c r="C7" s="261"/>
      <c r="D7" s="261"/>
      <c r="E7" s="261"/>
      <c r="F7" s="261"/>
      <c r="G7" s="261"/>
      <c r="H7" s="261"/>
      <c r="I7" s="261"/>
    </row>
    <row r="8" spans="1:9" s="4" customFormat="1" ht="15.75" x14ac:dyDescent="0.25">
      <c r="A8" s="30">
        <v>2</v>
      </c>
      <c r="B8" s="261" t="s">
        <v>653</v>
      </c>
      <c r="C8" s="261"/>
      <c r="D8" s="261"/>
      <c r="E8" s="261"/>
      <c r="F8" s="261"/>
      <c r="G8" s="261"/>
      <c r="H8" s="261"/>
      <c r="I8" s="261"/>
    </row>
    <row r="9" spans="1:9" s="4" customFormat="1" ht="15.75" x14ac:dyDescent="0.25">
      <c r="A9" s="30">
        <v>3</v>
      </c>
      <c r="B9" s="261" t="s">
        <v>654</v>
      </c>
      <c r="C9" s="261"/>
      <c r="D9" s="261"/>
      <c r="E9" s="261"/>
      <c r="F9" s="261"/>
      <c r="G9" s="261"/>
      <c r="H9" s="261"/>
      <c r="I9" s="261"/>
    </row>
    <row r="10" spans="1:9" s="4" customFormat="1" ht="15.75" x14ac:dyDescent="0.25">
      <c r="A10" s="156"/>
      <c r="B10" s="156"/>
      <c r="C10" s="156"/>
      <c r="D10" s="156"/>
      <c r="E10" s="156"/>
      <c r="F10" s="156"/>
      <c r="G10" s="156"/>
      <c r="H10" s="156"/>
      <c r="I10" s="156"/>
    </row>
    <row r="11" spans="1:9" ht="15.75" x14ac:dyDescent="0.25">
      <c r="A11" s="50" t="s">
        <v>234</v>
      </c>
      <c r="B11" s="48" t="s">
        <v>235</v>
      </c>
      <c r="C11" s="48" t="s">
        <v>236</v>
      </c>
      <c r="D11" s="48" t="s">
        <v>237</v>
      </c>
      <c r="E11" s="49" t="s">
        <v>238</v>
      </c>
      <c r="F11" s="49" t="s">
        <v>239</v>
      </c>
      <c r="G11" s="49" t="s">
        <v>240</v>
      </c>
      <c r="H11" s="49" t="s">
        <v>241</v>
      </c>
      <c r="I11" s="48" t="s">
        <v>242</v>
      </c>
    </row>
    <row r="12" spans="1:9" ht="15.75" customHeight="1" x14ac:dyDescent="0.25">
      <c r="A12" s="159"/>
      <c r="B12" s="125" t="s">
        <v>655</v>
      </c>
      <c r="C12" s="126"/>
      <c r="D12" s="126"/>
      <c r="E12" s="126"/>
      <c r="F12" s="126"/>
      <c r="G12" s="126"/>
      <c r="H12" s="126"/>
      <c r="I12" s="127"/>
    </row>
    <row r="13" spans="1:9" ht="15.75" customHeight="1" x14ac:dyDescent="0.25">
      <c r="A13" s="32" t="s">
        <v>214</v>
      </c>
      <c r="B13" s="125" t="s">
        <v>656</v>
      </c>
      <c r="C13" s="126"/>
      <c r="D13" s="126"/>
      <c r="E13" s="126"/>
      <c r="F13" s="126"/>
      <c r="G13" s="126"/>
      <c r="H13" s="126"/>
      <c r="I13" s="127"/>
    </row>
    <row r="14" spans="1:9" ht="78.75" x14ac:dyDescent="0.25">
      <c r="A14" s="33" t="s">
        <v>657</v>
      </c>
      <c r="B14" s="59" t="s">
        <v>658</v>
      </c>
      <c r="C14" s="34" t="s">
        <v>245</v>
      </c>
      <c r="D14" s="34" t="s">
        <v>246</v>
      </c>
      <c r="E14" s="35"/>
      <c r="F14" s="35"/>
      <c r="G14" s="35"/>
      <c r="H14" s="35"/>
      <c r="I14" s="21"/>
    </row>
    <row r="15" spans="1:9" ht="63" x14ac:dyDescent="0.25">
      <c r="A15" s="33" t="s">
        <v>659</v>
      </c>
      <c r="B15" s="59" t="s">
        <v>660</v>
      </c>
      <c r="C15" s="34" t="s">
        <v>245</v>
      </c>
      <c r="D15" s="34" t="s">
        <v>246</v>
      </c>
      <c r="E15" s="35"/>
      <c r="F15" s="35"/>
      <c r="G15" s="35"/>
      <c r="H15" s="35"/>
      <c r="I15" s="21"/>
    </row>
    <row r="16" spans="1:9" ht="15.75" customHeight="1" x14ac:dyDescent="0.25">
      <c r="A16" s="32" t="s">
        <v>216</v>
      </c>
      <c r="B16" s="125" t="s">
        <v>661</v>
      </c>
      <c r="C16" s="126"/>
      <c r="D16" s="126"/>
      <c r="E16" s="126"/>
      <c r="F16" s="126"/>
      <c r="G16" s="126"/>
      <c r="H16" s="126"/>
      <c r="I16" s="127"/>
    </row>
    <row r="17" spans="1:9" ht="78.75" x14ac:dyDescent="0.25">
      <c r="A17" s="33" t="s">
        <v>662</v>
      </c>
      <c r="B17" s="59" t="s">
        <v>663</v>
      </c>
      <c r="C17" s="34" t="s">
        <v>245</v>
      </c>
      <c r="D17" s="34" t="s">
        <v>246</v>
      </c>
      <c r="E17" s="35"/>
      <c r="F17" s="35"/>
      <c r="G17" s="35"/>
      <c r="H17" s="35"/>
      <c r="I17" s="21"/>
    </row>
    <row r="18" spans="1:9" ht="15.75" x14ac:dyDescent="0.25">
      <c r="A18" s="32" t="s">
        <v>218</v>
      </c>
      <c r="B18" s="159" t="s">
        <v>219</v>
      </c>
      <c r="C18" s="160"/>
      <c r="D18" s="160"/>
      <c r="E18" s="160"/>
      <c r="F18" s="160"/>
      <c r="G18" s="160"/>
      <c r="H18" s="160"/>
      <c r="I18" s="161"/>
    </row>
    <row r="19" spans="1:9" ht="63" x14ac:dyDescent="0.25">
      <c r="A19" s="33" t="s">
        <v>664</v>
      </c>
      <c r="B19" s="59" t="s">
        <v>665</v>
      </c>
      <c r="C19" s="34" t="s">
        <v>259</v>
      </c>
      <c r="D19" s="34" t="s">
        <v>246</v>
      </c>
      <c r="E19" s="35"/>
      <c r="F19" s="35"/>
      <c r="G19" s="35"/>
      <c r="H19" s="35"/>
      <c r="I19" s="21"/>
    </row>
    <row r="20" spans="1:9" ht="63" x14ac:dyDescent="0.25">
      <c r="A20" s="33" t="s">
        <v>666</v>
      </c>
      <c r="B20" s="59" t="s">
        <v>667</v>
      </c>
      <c r="C20" s="34" t="s">
        <v>266</v>
      </c>
      <c r="D20" s="34" t="s">
        <v>246</v>
      </c>
      <c r="E20" s="35"/>
      <c r="F20" s="35"/>
      <c r="G20" s="35"/>
      <c r="H20" s="35"/>
      <c r="I20" s="21"/>
    </row>
    <row r="21" spans="1:9" ht="157.5" x14ac:dyDescent="0.25">
      <c r="A21" s="33" t="s">
        <v>668</v>
      </c>
      <c r="B21" s="59" t="s">
        <v>669</v>
      </c>
      <c r="C21" s="34" t="s">
        <v>259</v>
      </c>
      <c r="D21" s="34" t="s">
        <v>246</v>
      </c>
      <c r="E21" s="35"/>
      <c r="F21" s="35"/>
      <c r="G21" s="35"/>
      <c r="H21" s="35"/>
      <c r="I21" s="21"/>
    </row>
    <row r="22" spans="1:9" ht="15.75" customHeight="1" x14ac:dyDescent="0.25">
      <c r="A22" s="32" t="s">
        <v>220</v>
      </c>
      <c r="B22" s="125" t="s">
        <v>670</v>
      </c>
      <c r="C22" s="126"/>
      <c r="D22" s="126"/>
      <c r="E22" s="126"/>
      <c r="F22" s="126"/>
      <c r="G22" s="126"/>
      <c r="H22" s="126"/>
      <c r="I22" s="127"/>
    </row>
    <row r="23" spans="1:9" ht="63" x14ac:dyDescent="0.25">
      <c r="A23" s="33" t="s">
        <v>671</v>
      </c>
      <c r="B23" s="59" t="s">
        <v>672</v>
      </c>
      <c r="C23" s="34" t="s">
        <v>259</v>
      </c>
      <c r="D23" s="34" t="s">
        <v>246</v>
      </c>
      <c r="E23" s="35"/>
      <c r="F23" s="35"/>
      <c r="G23" s="35"/>
      <c r="H23" s="35"/>
      <c r="I23" s="21"/>
    </row>
    <row r="24" spans="1:9" ht="63" x14ac:dyDescent="0.25">
      <c r="A24" s="33" t="s">
        <v>673</v>
      </c>
      <c r="B24" s="59" t="s">
        <v>674</v>
      </c>
      <c r="C24" s="34" t="s">
        <v>266</v>
      </c>
      <c r="D24" s="34" t="s">
        <v>246</v>
      </c>
      <c r="E24" s="35"/>
      <c r="F24" s="35"/>
      <c r="G24" s="35"/>
      <c r="H24" s="35"/>
      <c r="I24" s="21"/>
    </row>
    <row r="25" spans="1:9" ht="63" x14ac:dyDescent="0.25">
      <c r="A25" s="33" t="s">
        <v>675</v>
      </c>
      <c r="B25" s="59" t="s">
        <v>676</v>
      </c>
      <c r="C25" s="34" t="s">
        <v>259</v>
      </c>
      <c r="D25" s="34" t="s">
        <v>246</v>
      </c>
      <c r="E25" s="35"/>
      <c r="F25" s="35"/>
      <c r="G25" s="35"/>
      <c r="H25" s="35"/>
      <c r="I25" s="21"/>
    </row>
    <row r="26" spans="1:9" ht="94.5" x14ac:dyDescent="0.25">
      <c r="A26" s="33" t="s">
        <v>677</v>
      </c>
      <c r="B26" s="59" t="s">
        <v>678</v>
      </c>
      <c r="C26" s="34" t="s">
        <v>259</v>
      </c>
      <c r="D26" s="34" t="s">
        <v>246</v>
      </c>
      <c r="E26" s="35"/>
      <c r="F26" s="35"/>
      <c r="G26" s="35"/>
      <c r="H26" s="35"/>
      <c r="I26" s="21"/>
    </row>
    <row r="27" spans="1:9" ht="15.75" x14ac:dyDescent="0.25">
      <c r="A27" s="146" t="s">
        <v>679</v>
      </c>
      <c r="B27" s="145"/>
      <c r="C27" s="145"/>
      <c r="D27" s="145"/>
      <c r="E27" s="145"/>
      <c r="F27" s="145"/>
      <c r="G27" s="145"/>
      <c r="H27" s="145"/>
      <c r="I27" s="147"/>
    </row>
    <row r="28" spans="1:9" s="1" customFormat="1" ht="15.75" x14ac:dyDescent="0.25">
      <c r="A28" s="125" t="s">
        <v>400</v>
      </c>
      <c r="B28" s="126"/>
      <c r="C28" s="126"/>
      <c r="D28" s="126"/>
      <c r="E28" s="126"/>
      <c r="F28" s="126"/>
      <c r="G28" s="126"/>
      <c r="H28" s="126"/>
      <c r="I28" s="127"/>
    </row>
    <row r="29" spans="1:9" ht="90" customHeight="1" x14ac:dyDescent="0.25">
      <c r="A29" s="279"/>
      <c r="B29" s="280"/>
      <c r="C29" s="280"/>
      <c r="D29" s="280"/>
      <c r="E29" s="280"/>
      <c r="F29" s="280"/>
      <c r="G29" s="280"/>
      <c r="H29" s="280"/>
      <c r="I29" s="281"/>
    </row>
    <row r="30" spans="1:9" ht="15.75" x14ac:dyDescent="0.25">
      <c r="A30" s="9"/>
      <c r="B30" s="9"/>
      <c r="C30" s="9"/>
      <c r="D30" s="9"/>
      <c r="E30" s="9"/>
      <c r="F30" s="9"/>
      <c r="G30" s="9"/>
      <c r="H30" s="9"/>
      <c r="I30" s="9"/>
    </row>
    <row r="31" spans="1:9" ht="15.75" x14ac:dyDescent="0.25">
      <c r="A31" s="9"/>
      <c r="B31" s="9"/>
      <c r="C31" s="9"/>
      <c r="D31" s="9"/>
      <c r="E31" s="9"/>
      <c r="F31" s="9"/>
      <c r="G31" s="9"/>
      <c r="H31" s="9"/>
      <c r="I31" s="9"/>
    </row>
  </sheetData>
  <sheetProtection algorithmName="SHA-512" hashValue="AP4SeCcABVsNb2GucRetMbWgY0aKjs1sWIdWR3ccOnzeLdICQHfXUVNhV/2aL5UUyQvloJJw1746/XCyBbMZ+Q==" saltValue="mMBgd/+JK2bNoq7wvm+HxQ==" spinCount="100000" sheet="1" formatCells="0" formatColumns="0" formatRows="0"/>
  <mergeCells count="10">
    <mergeCell ref="E1:I1"/>
    <mergeCell ref="E2:I2"/>
    <mergeCell ref="A3:I5"/>
    <mergeCell ref="A1:D1"/>
    <mergeCell ref="A2:D2"/>
    <mergeCell ref="A29:I29"/>
    <mergeCell ref="A6:I6"/>
    <mergeCell ref="B7:I7"/>
    <mergeCell ref="B8:I8"/>
    <mergeCell ref="B9:I9"/>
  </mergeCells>
  <conditionalFormatting sqref="I14:I15">
    <cfRule type="expression" dxfId="51" priority="9">
      <formula>AND(OR(F14="✓", G14="✓", H14="✓"), I14="")</formula>
    </cfRule>
  </conditionalFormatting>
  <conditionalFormatting sqref="I17">
    <cfRule type="expression" dxfId="50" priority="8">
      <formula>AND(OR(F17="✓", G17="✓", H17="✓"), I17="")</formula>
    </cfRule>
  </conditionalFormatting>
  <conditionalFormatting sqref="I19:I21">
    <cfRule type="expression" dxfId="49" priority="5">
      <formula>AND(OR(F19="✓", G19="✓", H19="✓"), I19="")</formula>
    </cfRule>
  </conditionalFormatting>
  <conditionalFormatting sqref="I23:I26">
    <cfRule type="expression" dxfId="48" priority="1">
      <formula>AND(OR(F23="✓", G23="✓", H23="✓"), I23="")</formula>
    </cfRule>
  </conditionalFormatting>
  <dataValidations disablePrompts="1" count="1">
    <dataValidation type="list" allowBlank="1" showInputMessage="1" showErrorMessage="1" sqref="E19:H21 E14:H15 E23:H26 E17:H17" xr:uid="{00000000-0002-0000-0600-000000000000}">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rowBreaks count="1" manualBreakCount="1">
    <brk id="1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F2B31-5466-443E-BFD5-8808AF1AA3D6}">
  <sheetPr codeName="Sheet10"/>
  <dimension ref="A1:I36"/>
  <sheetViews>
    <sheetView view="pageLayout" zoomScaleNormal="100" workbookViewId="0">
      <selection activeCell="E3" sqref="E3"/>
    </sheetView>
  </sheetViews>
  <sheetFormatPr defaultColWidth="8.85546875" defaultRowHeight="15" x14ac:dyDescent="0.25"/>
  <cols>
    <col min="1" max="1" width="8.140625" customWidth="1"/>
    <col min="2" max="2" width="26" customWidth="1"/>
    <col min="3" max="4" width="6.7109375" customWidth="1"/>
    <col min="5" max="8" width="5.140625" customWidth="1"/>
    <col min="9" max="9" width="51.28515625" customWidth="1"/>
  </cols>
  <sheetData>
    <row r="1" spans="1:9" ht="15.75" x14ac:dyDescent="0.25">
      <c r="A1" s="282" t="s">
        <v>127</v>
      </c>
      <c r="B1" s="283"/>
      <c r="C1" s="283"/>
      <c r="D1" s="284"/>
      <c r="E1" s="285">
        <f>'Cover Page'!B6</f>
        <v>0</v>
      </c>
      <c r="F1" s="285"/>
      <c r="G1" s="285"/>
      <c r="H1" s="285"/>
      <c r="I1" s="285"/>
    </row>
    <row r="2" spans="1:9" ht="15.75" x14ac:dyDescent="0.25">
      <c r="A2" s="282" t="s">
        <v>233</v>
      </c>
      <c r="B2" s="283"/>
      <c r="C2" s="283"/>
      <c r="D2" s="284"/>
      <c r="E2" s="286">
        <f>'Cover Page'!D20</f>
        <v>0</v>
      </c>
      <c r="F2" s="286"/>
      <c r="G2" s="286"/>
      <c r="H2" s="286"/>
      <c r="I2" s="286"/>
    </row>
    <row r="3" spans="1:9" ht="15.75" x14ac:dyDescent="0.25">
      <c r="A3" s="51" t="s">
        <v>234</v>
      </c>
      <c r="B3" s="44" t="s">
        <v>235</v>
      </c>
      <c r="C3" s="44" t="s">
        <v>236</v>
      </c>
      <c r="D3" s="44" t="s">
        <v>237</v>
      </c>
      <c r="E3" s="52" t="s">
        <v>238</v>
      </c>
      <c r="F3" s="52" t="s">
        <v>239</v>
      </c>
      <c r="G3" s="52" t="s">
        <v>240</v>
      </c>
      <c r="H3" s="52" t="s">
        <v>241</v>
      </c>
      <c r="I3" s="44" t="s">
        <v>242</v>
      </c>
    </row>
    <row r="4" spans="1:9" ht="38.25" customHeight="1" x14ac:dyDescent="0.25">
      <c r="A4" s="159"/>
      <c r="B4" s="290" t="s">
        <v>680</v>
      </c>
      <c r="C4" s="291"/>
      <c r="D4" s="291"/>
      <c r="E4" s="291"/>
      <c r="F4" s="291"/>
      <c r="G4" s="291"/>
      <c r="H4" s="291"/>
      <c r="I4" s="292"/>
    </row>
    <row r="5" spans="1:9" ht="15.75" x14ac:dyDescent="0.25">
      <c r="A5" s="32" t="s">
        <v>681</v>
      </c>
      <c r="B5" s="290" t="s">
        <v>682</v>
      </c>
      <c r="C5" s="291"/>
      <c r="D5" s="291"/>
      <c r="E5" s="291"/>
      <c r="F5" s="291"/>
      <c r="G5" s="291"/>
      <c r="H5" s="291"/>
      <c r="I5" s="292"/>
    </row>
    <row r="6" spans="1:9" ht="220.5" x14ac:dyDescent="0.25">
      <c r="A6" s="158" t="s">
        <v>683</v>
      </c>
      <c r="B6" s="157" t="s">
        <v>684</v>
      </c>
      <c r="C6" s="34" t="s">
        <v>259</v>
      </c>
      <c r="D6" s="34" t="s">
        <v>246</v>
      </c>
      <c r="E6" s="35"/>
      <c r="F6" s="35"/>
      <c r="G6" s="35"/>
      <c r="H6" s="35"/>
      <c r="I6" s="21"/>
    </row>
    <row r="7" spans="1:9" ht="15.75" x14ac:dyDescent="0.25">
      <c r="A7" s="32" t="s">
        <v>685</v>
      </c>
      <c r="B7" s="159" t="s">
        <v>686</v>
      </c>
      <c r="C7" s="160"/>
      <c r="D7" s="160"/>
      <c r="E7" s="160"/>
      <c r="F7" s="160"/>
      <c r="G7" s="160"/>
      <c r="H7" s="160"/>
      <c r="I7" s="161"/>
    </row>
    <row r="8" spans="1:9" ht="94.5" x14ac:dyDescent="0.25">
      <c r="A8" s="158" t="s">
        <v>687</v>
      </c>
      <c r="B8" s="56" t="s">
        <v>688</v>
      </c>
      <c r="C8" s="34" t="s">
        <v>689</v>
      </c>
      <c r="D8" s="34" t="s">
        <v>246</v>
      </c>
      <c r="E8" s="35"/>
      <c r="F8" s="35"/>
      <c r="G8" s="35"/>
      <c r="H8" s="35"/>
      <c r="I8" s="21"/>
    </row>
    <row r="9" spans="1:9" ht="15.75" customHeight="1" x14ac:dyDescent="0.25">
      <c r="A9" s="32" t="s">
        <v>690</v>
      </c>
      <c r="B9" s="125" t="s">
        <v>691</v>
      </c>
      <c r="C9" s="126"/>
      <c r="D9" s="126"/>
      <c r="E9" s="126"/>
      <c r="F9" s="126"/>
      <c r="G9" s="126"/>
      <c r="H9" s="126"/>
      <c r="I9" s="127"/>
    </row>
    <row r="10" spans="1:9" ht="157.5" x14ac:dyDescent="0.25">
      <c r="A10" s="158" t="s">
        <v>692</v>
      </c>
      <c r="B10" s="56" t="s">
        <v>693</v>
      </c>
      <c r="C10" s="34" t="s">
        <v>245</v>
      </c>
      <c r="D10" s="34" t="s">
        <v>246</v>
      </c>
      <c r="E10" s="35"/>
      <c r="F10" s="35"/>
      <c r="G10" s="35"/>
      <c r="H10" s="35"/>
      <c r="I10" s="21"/>
    </row>
    <row r="11" spans="1:9" ht="110.25" x14ac:dyDescent="0.25">
      <c r="A11" s="158" t="s">
        <v>694</v>
      </c>
      <c r="B11" s="56" t="s">
        <v>695</v>
      </c>
      <c r="C11" s="34" t="s">
        <v>388</v>
      </c>
      <c r="D11" s="34" t="s">
        <v>246</v>
      </c>
      <c r="E11" s="35"/>
      <c r="F11" s="35"/>
      <c r="G11" s="35"/>
      <c r="H11" s="35"/>
      <c r="I11" s="21"/>
    </row>
    <row r="12" spans="1:9" ht="15.75" customHeight="1" x14ac:dyDescent="0.25">
      <c r="A12" s="32" t="s">
        <v>696</v>
      </c>
      <c r="B12" s="125" t="s">
        <v>697</v>
      </c>
      <c r="C12" s="126"/>
      <c r="D12" s="126"/>
      <c r="E12" s="126"/>
      <c r="F12" s="126"/>
      <c r="G12" s="126"/>
      <c r="H12" s="126"/>
      <c r="I12" s="127"/>
    </row>
    <row r="13" spans="1:9" ht="63" x14ac:dyDescent="0.25">
      <c r="A13" s="158" t="s">
        <v>698</v>
      </c>
      <c r="B13" s="56" t="s">
        <v>699</v>
      </c>
      <c r="C13" s="34" t="s">
        <v>266</v>
      </c>
      <c r="D13" s="34" t="s">
        <v>246</v>
      </c>
      <c r="E13" s="35"/>
      <c r="F13" s="35"/>
      <c r="G13" s="35"/>
      <c r="H13" s="35"/>
      <c r="I13" s="21"/>
    </row>
    <row r="14" spans="1:9" ht="63" x14ac:dyDescent="0.25">
      <c r="A14" s="158" t="s">
        <v>700</v>
      </c>
      <c r="B14" s="56" t="s">
        <v>701</v>
      </c>
      <c r="C14" s="34" t="s">
        <v>259</v>
      </c>
      <c r="D14" s="34" t="s">
        <v>246</v>
      </c>
      <c r="E14" s="35"/>
      <c r="F14" s="35"/>
      <c r="G14" s="35"/>
      <c r="H14" s="35"/>
      <c r="I14" s="21"/>
    </row>
    <row r="15" spans="1:9" ht="220.5" x14ac:dyDescent="0.25">
      <c r="A15" s="158" t="s">
        <v>702</v>
      </c>
      <c r="B15" s="56" t="s">
        <v>703</v>
      </c>
      <c r="C15" s="34" t="s">
        <v>689</v>
      </c>
      <c r="D15" s="34" t="s">
        <v>246</v>
      </c>
      <c r="E15" s="35"/>
      <c r="F15" s="35"/>
      <c r="G15" s="35"/>
      <c r="H15" s="35"/>
      <c r="I15" s="21"/>
    </row>
    <row r="16" spans="1:9" ht="47.25" x14ac:dyDescent="0.25">
      <c r="A16" s="158" t="s">
        <v>704</v>
      </c>
      <c r="B16" s="56" t="s">
        <v>705</v>
      </c>
      <c r="C16" s="34" t="s">
        <v>266</v>
      </c>
      <c r="D16" s="34" t="s">
        <v>246</v>
      </c>
      <c r="E16" s="35"/>
      <c r="F16" s="35"/>
      <c r="G16" s="35"/>
      <c r="H16" s="35"/>
      <c r="I16" s="21"/>
    </row>
    <row r="17" spans="1:9" ht="15.75" x14ac:dyDescent="0.25">
      <c r="A17" s="32" t="s">
        <v>706</v>
      </c>
      <c r="B17" s="159" t="s">
        <v>707</v>
      </c>
      <c r="C17" s="160"/>
      <c r="D17" s="160"/>
      <c r="E17" s="160"/>
      <c r="F17" s="160"/>
      <c r="G17" s="160"/>
      <c r="H17" s="160"/>
      <c r="I17" s="161"/>
    </row>
    <row r="18" spans="1:9" ht="126" x14ac:dyDescent="0.25">
      <c r="A18" s="158" t="s">
        <v>708</v>
      </c>
      <c r="B18" s="56" t="s">
        <v>709</v>
      </c>
      <c r="C18" s="34" t="s">
        <v>259</v>
      </c>
      <c r="D18" s="34" t="s">
        <v>246</v>
      </c>
      <c r="E18" s="35"/>
      <c r="F18" s="35"/>
      <c r="G18" s="35"/>
      <c r="H18" s="35"/>
      <c r="I18" s="21"/>
    </row>
    <row r="19" spans="1:9" ht="15.75" customHeight="1" x14ac:dyDescent="0.25">
      <c r="A19" s="32" t="s">
        <v>710</v>
      </c>
      <c r="B19" s="125" t="s">
        <v>711</v>
      </c>
      <c r="C19" s="126"/>
      <c r="D19" s="126"/>
      <c r="E19" s="126"/>
      <c r="F19" s="126"/>
      <c r="G19" s="126"/>
      <c r="H19" s="126"/>
      <c r="I19" s="127"/>
    </row>
    <row r="20" spans="1:9" ht="94.5" x14ac:dyDescent="0.25">
      <c r="A20" s="158" t="s">
        <v>712</v>
      </c>
      <c r="B20" s="56" t="s">
        <v>713</v>
      </c>
      <c r="C20" s="34" t="s">
        <v>259</v>
      </c>
      <c r="D20" s="34" t="s">
        <v>246</v>
      </c>
      <c r="E20" s="35"/>
      <c r="F20" s="35"/>
      <c r="G20" s="35"/>
      <c r="H20" s="35"/>
      <c r="I20" s="21"/>
    </row>
    <row r="21" spans="1:9" ht="94.5" x14ac:dyDescent="0.25">
      <c r="A21" s="158" t="s">
        <v>714</v>
      </c>
      <c r="B21" s="56" t="s">
        <v>715</v>
      </c>
      <c r="C21" s="34" t="s">
        <v>259</v>
      </c>
      <c r="D21" s="34" t="s">
        <v>246</v>
      </c>
      <c r="E21" s="35"/>
      <c r="F21" s="35"/>
      <c r="G21" s="35"/>
      <c r="H21" s="35"/>
      <c r="I21" s="21"/>
    </row>
    <row r="22" spans="1:9" ht="15.75" x14ac:dyDescent="0.25">
      <c r="A22" s="32" t="s">
        <v>716</v>
      </c>
      <c r="B22" s="159" t="s">
        <v>717</v>
      </c>
      <c r="C22" s="160"/>
      <c r="D22" s="160"/>
      <c r="E22" s="160"/>
      <c r="F22" s="160"/>
      <c r="G22" s="160"/>
      <c r="H22" s="160"/>
      <c r="I22" s="161"/>
    </row>
    <row r="23" spans="1:9" ht="110.25" x14ac:dyDescent="0.25">
      <c r="A23" s="158" t="s">
        <v>718</v>
      </c>
      <c r="B23" s="56" t="s">
        <v>719</v>
      </c>
      <c r="C23" s="34" t="s">
        <v>259</v>
      </c>
      <c r="D23" s="34" t="s">
        <v>246</v>
      </c>
      <c r="E23" s="35"/>
      <c r="F23" s="35"/>
      <c r="G23" s="35"/>
      <c r="H23" s="35"/>
      <c r="I23" s="21"/>
    </row>
    <row r="24" spans="1:9" ht="15.75" customHeight="1" x14ac:dyDescent="0.25">
      <c r="A24" s="32" t="s">
        <v>720</v>
      </c>
      <c r="B24" s="125" t="s">
        <v>721</v>
      </c>
      <c r="C24" s="126"/>
      <c r="D24" s="126"/>
      <c r="E24" s="126"/>
      <c r="F24" s="126"/>
      <c r="G24" s="126"/>
      <c r="H24" s="126"/>
      <c r="I24" s="127"/>
    </row>
    <row r="25" spans="1:9" ht="157.5" x14ac:dyDescent="0.25">
      <c r="A25" s="158" t="s">
        <v>722</v>
      </c>
      <c r="B25" s="56" t="s">
        <v>723</v>
      </c>
      <c r="C25" s="34" t="s">
        <v>259</v>
      </c>
      <c r="D25" s="34" t="s">
        <v>246</v>
      </c>
      <c r="E25" s="35"/>
      <c r="F25" s="35"/>
      <c r="G25" s="35"/>
      <c r="H25" s="35"/>
      <c r="I25" s="21"/>
    </row>
    <row r="26" spans="1:9" ht="15.75" x14ac:dyDescent="0.25">
      <c r="A26" s="32" t="s">
        <v>724</v>
      </c>
      <c r="B26" s="159" t="s">
        <v>725</v>
      </c>
      <c r="C26" s="160"/>
      <c r="D26" s="160"/>
      <c r="E26" s="160"/>
      <c r="F26" s="160"/>
      <c r="G26" s="160"/>
      <c r="H26" s="160"/>
      <c r="I26" s="161"/>
    </row>
    <row r="27" spans="1:9" s="1" customFormat="1" ht="78.75" x14ac:dyDescent="0.25">
      <c r="A27" s="158" t="s">
        <v>726</v>
      </c>
      <c r="B27" s="56" t="s">
        <v>727</v>
      </c>
      <c r="C27" s="34" t="s">
        <v>245</v>
      </c>
      <c r="D27" s="34" t="s">
        <v>246</v>
      </c>
      <c r="E27" s="35"/>
      <c r="F27" s="35"/>
      <c r="G27" s="35"/>
      <c r="H27" s="35"/>
      <c r="I27" s="21"/>
    </row>
    <row r="28" spans="1:9" s="1" customFormat="1" ht="78.75" x14ac:dyDescent="0.25">
      <c r="A28" s="158" t="s">
        <v>728</v>
      </c>
      <c r="B28" s="56" t="s">
        <v>729</v>
      </c>
      <c r="C28" s="34" t="s">
        <v>245</v>
      </c>
      <c r="D28" s="34" t="s">
        <v>246</v>
      </c>
      <c r="E28" s="35"/>
      <c r="F28" s="35"/>
      <c r="G28" s="35"/>
      <c r="H28" s="35"/>
      <c r="I28" s="21"/>
    </row>
    <row r="29" spans="1:9" s="1" customFormat="1" ht="47.25" x14ac:dyDescent="0.25">
      <c r="A29" s="158" t="s">
        <v>730</v>
      </c>
      <c r="B29" s="56" t="s">
        <v>731</v>
      </c>
      <c r="C29" s="34" t="s">
        <v>245</v>
      </c>
      <c r="D29" s="34" t="s">
        <v>246</v>
      </c>
      <c r="E29" s="35"/>
      <c r="F29" s="35"/>
      <c r="G29" s="35"/>
      <c r="H29" s="35"/>
      <c r="I29" s="21"/>
    </row>
    <row r="30" spans="1:9" ht="15.75" customHeight="1" x14ac:dyDescent="0.25">
      <c r="A30" s="32" t="s">
        <v>732</v>
      </c>
      <c r="B30" s="159" t="s">
        <v>733</v>
      </c>
      <c r="C30" s="160"/>
      <c r="D30" s="160"/>
      <c r="E30" s="160"/>
      <c r="F30" s="160"/>
      <c r="G30" s="160"/>
      <c r="H30" s="160"/>
      <c r="I30" s="161"/>
    </row>
    <row r="31" spans="1:9" s="1" customFormat="1" ht="78.75" x14ac:dyDescent="0.25">
      <c r="A31" s="158" t="s">
        <v>734</v>
      </c>
      <c r="B31" s="56" t="s">
        <v>735</v>
      </c>
      <c r="C31" s="34" t="s">
        <v>259</v>
      </c>
      <c r="D31" s="34" t="s">
        <v>246</v>
      </c>
      <c r="E31" s="35"/>
      <c r="F31" s="35"/>
      <c r="G31" s="35"/>
      <c r="H31" s="35"/>
      <c r="I31" s="21"/>
    </row>
    <row r="32" spans="1:9" ht="15.75" x14ac:dyDescent="0.25">
      <c r="A32" s="146" t="s">
        <v>679</v>
      </c>
      <c r="B32" s="145"/>
      <c r="C32" s="145"/>
      <c r="D32" s="145"/>
      <c r="E32" s="145"/>
      <c r="F32" s="145"/>
      <c r="G32" s="145"/>
      <c r="H32" s="145"/>
      <c r="I32" s="147"/>
    </row>
    <row r="33" spans="1:9" ht="15.75" x14ac:dyDescent="0.25">
      <c r="A33" s="125" t="s">
        <v>400</v>
      </c>
      <c r="B33" s="126"/>
      <c r="C33" s="126"/>
      <c r="D33" s="126"/>
      <c r="E33" s="126"/>
      <c r="F33" s="126"/>
      <c r="G33" s="126"/>
      <c r="H33" s="126"/>
      <c r="I33" s="127"/>
    </row>
    <row r="34" spans="1:9" ht="90" customHeight="1" x14ac:dyDescent="0.25">
      <c r="A34" s="279"/>
      <c r="B34" s="280"/>
      <c r="C34" s="280"/>
      <c r="D34" s="280"/>
      <c r="E34" s="280"/>
      <c r="F34" s="280"/>
      <c r="G34" s="280"/>
      <c r="H34" s="280"/>
      <c r="I34" s="281"/>
    </row>
    <row r="35" spans="1:9" ht="15.75" x14ac:dyDescent="0.25">
      <c r="A35" s="9"/>
      <c r="B35" s="9"/>
      <c r="C35" s="9"/>
      <c r="D35" s="9"/>
      <c r="E35" s="9"/>
      <c r="F35" s="9"/>
      <c r="G35" s="9"/>
      <c r="H35" s="9"/>
      <c r="I35" s="9"/>
    </row>
    <row r="36" spans="1:9" ht="15.75" x14ac:dyDescent="0.25">
      <c r="A36" s="9"/>
      <c r="B36" s="9"/>
      <c r="C36" s="9"/>
      <c r="D36" s="9"/>
      <c r="E36" s="9"/>
      <c r="F36" s="9"/>
      <c r="G36" s="9"/>
      <c r="H36" s="9"/>
      <c r="I36" s="9"/>
    </row>
  </sheetData>
  <sheetProtection algorithmName="SHA-512" hashValue="TUmxagEbnzw6wlH8t+T/UiyeUI7zXa7aXuMq13BxIN73NY7lYNmmb31yUxFnwRLpjvp3DidDgNebi1pPXgnvNQ==" saltValue="v6GVR0/WXYdN4pW5pB9D+Q==" spinCount="100000" sheet="1" formatCells="0" formatColumns="0" formatRows="0"/>
  <mergeCells count="7">
    <mergeCell ref="B5:I5"/>
    <mergeCell ref="A34:I34"/>
    <mergeCell ref="A1:D1"/>
    <mergeCell ref="E1:I1"/>
    <mergeCell ref="A2:D2"/>
    <mergeCell ref="E2:I2"/>
    <mergeCell ref="B4:I4"/>
  </mergeCells>
  <conditionalFormatting sqref="I6">
    <cfRule type="expression" dxfId="47" priority="17">
      <formula>AND(OR(F6="✓", G6="✓", H6="✓"), I6="")</formula>
    </cfRule>
  </conditionalFormatting>
  <conditionalFormatting sqref="I8">
    <cfRule type="expression" dxfId="46" priority="16">
      <formula>AND(OR(F8="✓", G8="✓", H8="✓"), I8="")</formula>
    </cfRule>
  </conditionalFormatting>
  <conditionalFormatting sqref="I10:I11">
    <cfRule type="expression" dxfId="45" priority="14">
      <formula>AND(OR(F10="✓", G10="✓", H10="✓"), I10="")</formula>
    </cfRule>
  </conditionalFormatting>
  <conditionalFormatting sqref="I13:I16">
    <cfRule type="expression" dxfId="44" priority="10">
      <formula>AND(OR(F13="✓", G13="✓", H13="✓"), I13="")</formula>
    </cfRule>
  </conditionalFormatting>
  <conditionalFormatting sqref="I18">
    <cfRule type="expression" dxfId="43" priority="9">
      <formula>AND(OR(F18="✓", G18="✓", H18="✓"), I18="")</formula>
    </cfRule>
  </conditionalFormatting>
  <conditionalFormatting sqref="I20:I21">
    <cfRule type="expression" dxfId="42" priority="7">
      <formula>AND(OR(F20="✓", G20="✓", H20="✓"), I20="")</formula>
    </cfRule>
  </conditionalFormatting>
  <conditionalFormatting sqref="I23">
    <cfRule type="expression" dxfId="41" priority="6">
      <formula>AND(OR(F23="✓", G23="✓", H23="✓"), I23="")</formula>
    </cfRule>
  </conditionalFormatting>
  <conditionalFormatting sqref="I25">
    <cfRule type="expression" dxfId="40" priority="5">
      <formula>AND(OR(F25="✓", G25="✓", H25="✓"), I25="")</formula>
    </cfRule>
  </conditionalFormatting>
  <conditionalFormatting sqref="I27:I29">
    <cfRule type="expression" dxfId="39" priority="2">
      <formula>AND(OR(F27="✓", G27="✓", H27="✓"), I27="")</formula>
    </cfRule>
  </conditionalFormatting>
  <conditionalFormatting sqref="I31">
    <cfRule type="expression" dxfId="38" priority="1">
      <formula>AND(OR(F31="✓", G31="✓", H31="✓"), I31="")</formula>
    </cfRule>
  </conditionalFormatting>
  <dataValidations disablePrompts="1" count="1">
    <dataValidation type="list" allowBlank="1" showInputMessage="1" showErrorMessage="1" sqref="E8:H8 E6:H6 E10:H11 E13:H16 E18:H18 E20:H21 E23:H23 E25:H25 E27:H29 E31:H31" xr:uid="{849E8353-42FD-4327-B040-4497FB268B01}">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rowBreaks count="4" manualBreakCount="4">
    <brk id="8" max="16383" man="1"/>
    <brk id="18" max="16383" man="1"/>
    <brk id="23" max="16383" man="1"/>
    <brk id="2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C1B83-FF77-452B-BC01-D400B7B16219}">
  <sheetPr codeName="Sheet11"/>
  <dimension ref="A1:I46"/>
  <sheetViews>
    <sheetView view="pageLayout" zoomScaleNormal="100" workbookViewId="0">
      <selection activeCell="E3" sqref="E3"/>
    </sheetView>
  </sheetViews>
  <sheetFormatPr defaultColWidth="8.85546875" defaultRowHeight="15" x14ac:dyDescent="0.25"/>
  <cols>
    <col min="1" max="1" width="8.85546875" customWidth="1"/>
    <col min="2" max="2" width="25.85546875" customWidth="1"/>
    <col min="3" max="4" width="6.7109375" customWidth="1"/>
    <col min="5" max="8" width="5.140625" customWidth="1"/>
    <col min="9" max="9" width="51.28515625" customWidth="1"/>
  </cols>
  <sheetData>
    <row r="1" spans="1:9" ht="15.75" x14ac:dyDescent="0.25">
      <c r="A1" s="282" t="s">
        <v>127</v>
      </c>
      <c r="B1" s="283"/>
      <c r="C1" s="283"/>
      <c r="D1" s="284"/>
      <c r="E1" s="285">
        <f>'Cover Page'!B6</f>
        <v>0</v>
      </c>
      <c r="F1" s="285"/>
      <c r="G1" s="285"/>
      <c r="H1" s="285"/>
      <c r="I1" s="285"/>
    </row>
    <row r="2" spans="1:9" ht="15.75" x14ac:dyDescent="0.25">
      <c r="A2" s="282" t="s">
        <v>233</v>
      </c>
      <c r="B2" s="283"/>
      <c r="C2" s="283"/>
      <c r="D2" s="284"/>
      <c r="E2" s="286">
        <f>'Cover Page'!D20</f>
        <v>0</v>
      </c>
      <c r="F2" s="286"/>
      <c r="G2" s="286"/>
      <c r="H2" s="286"/>
      <c r="I2" s="286"/>
    </row>
    <row r="3" spans="1:9" ht="15.75" x14ac:dyDescent="0.25">
      <c r="A3" s="51" t="s">
        <v>234</v>
      </c>
      <c r="B3" s="44" t="s">
        <v>235</v>
      </c>
      <c r="C3" s="44" t="s">
        <v>236</v>
      </c>
      <c r="D3" s="44" t="s">
        <v>237</v>
      </c>
      <c r="E3" s="52" t="s">
        <v>238</v>
      </c>
      <c r="F3" s="52" t="s">
        <v>239</v>
      </c>
      <c r="G3" s="52" t="s">
        <v>240</v>
      </c>
      <c r="H3" s="52" t="s">
        <v>241</v>
      </c>
      <c r="I3" s="44" t="s">
        <v>242</v>
      </c>
    </row>
    <row r="4" spans="1:9" ht="15.75" customHeight="1" x14ac:dyDescent="0.25">
      <c r="A4" s="159"/>
      <c r="B4" s="125" t="s">
        <v>736</v>
      </c>
      <c r="C4" s="126"/>
      <c r="D4" s="126"/>
      <c r="E4" s="126"/>
      <c r="F4" s="126"/>
      <c r="G4" s="126"/>
      <c r="H4" s="126"/>
      <c r="I4" s="127"/>
    </row>
    <row r="5" spans="1:9" ht="15.75" customHeight="1" x14ac:dyDescent="0.25">
      <c r="A5" s="32" t="s">
        <v>737</v>
      </c>
      <c r="B5" s="125" t="s">
        <v>682</v>
      </c>
      <c r="C5" s="126"/>
      <c r="D5" s="126"/>
      <c r="E5" s="126"/>
      <c r="F5" s="126"/>
      <c r="G5" s="126"/>
      <c r="H5" s="126"/>
      <c r="I5" s="127"/>
    </row>
    <row r="6" spans="1:9" ht="220.5" x14ac:dyDescent="0.25">
      <c r="A6" s="158" t="s">
        <v>738</v>
      </c>
      <c r="B6" s="56" t="s">
        <v>739</v>
      </c>
      <c r="C6" s="34" t="s">
        <v>259</v>
      </c>
      <c r="D6" s="34" t="s">
        <v>246</v>
      </c>
      <c r="E6" s="35"/>
      <c r="F6" s="35"/>
      <c r="G6" s="35"/>
      <c r="H6" s="35"/>
      <c r="I6" s="21"/>
    </row>
    <row r="7" spans="1:9" ht="78.75" x14ac:dyDescent="0.25">
      <c r="A7" s="158" t="s">
        <v>740</v>
      </c>
      <c r="B7" s="56" t="s">
        <v>741</v>
      </c>
      <c r="C7" s="34" t="s">
        <v>259</v>
      </c>
      <c r="D7" s="34" t="s">
        <v>246</v>
      </c>
      <c r="E7" s="35"/>
      <c r="F7" s="35"/>
      <c r="G7" s="35"/>
      <c r="H7" s="35"/>
      <c r="I7" s="21"/>
    </row>
    <row r="8" spans="1:9" ht="15.75" x14ac:dyDescent="0.25">
      <c r="A8" s="32" t="s">
        <v>742</v>
      </c>
      <c r="B8" s="159" t="s">
        <v>743</v>
      </c>
      <c r="C8" s="160"/>
      <c r="D8" s="160"/>
      <c r="E8" s="160"/>
      <c r="F8" s="160"/>
      <c r="G8" s="160"/>
      <c r="H8" s="160"/>
      <c r="I8" s="161"/>
    </row>
    <row r="9" spans="1:9" ht="157.5" x14ac:dyDescent="0.25">
      <c r="A9" s="158" t="s">
        <v>744</v>
      </c>
      <c r="B9" s="56" t="s">
        <v>745</v>
      </c>
      <c r="C9" s="34" t="s">
        <v>245</v>
      </c>
      <c r="D9" s="34" t="s">
        <v>246</v>
      </c>
      <c r="E9" s="35"/>
      <c r="F9" s="35"/>
      <c r="G9" s="35"/>
      <c r="H9" s="35"/>
      <c r="I9" s="21"/>
    </row>
    <row r="10" spans="1:9" ht="78.75" x14ac:dyDescent="0.25">
      <c r="A10" s="158" t="s">
        <v>746</v>
      </c>
      <c r="B10" s="56" t="s">
        <v>747</v>
      </c>
      <c r="C10" s="34" t="s">
        <v>245</v>
      </c>
      <c r="D10" s="34" t="s">
        <v>246</v>
      </c>
      <c r="E10" s="35"/>
      <c r="F10" s="35"/>
      <c r="G10" s="35"/>
      <c r="H10" s="35"/>
      <c r="I10" s="21"/>
    </row>
    <row r="11" spans="1:9" ht="15.75" x14ac:dyDescent="0.25">
      <c r="A11" s="32" t="s">
        <v>748</v>
      </c>
      <c r="B11" s="125" t="s">
        <v>749</v>
      </c>
      <c r="C11" s="126"/>
      <c r="D11" s="126"/>
      <c r="E11" s="126"/>
      <c r="F11" s="126"/>
      <c r="G11" s="126"/>
      <c r="H11" s="126"/>
      <c r="I11" s="127"/>
    </row>
    <row r="12" spans="1:9" ht="47.25" x14ac:dyDescent="0.25">
      <c r="A12" s="158" t="s">
        <v>750</v>
      </c>
      <c r="B12" s="56" t="s">
        <v>751</v>
      </c>
      <c r="C12" s="34" t="s">
        <v>245</v>
      </c>
      <c r="D12" s="34" t="s">
        <v>246</v>
      </c>
      <c r="E12" s="35"/>
      <c r="F12" s="35"/>
      <c r="G12" s="35"/>
      <c r="H12" s="35"/>
      <c r="I12" s="21"/>
    </row>
    <row r="13" spans="1:9" ht="15.75" x14ac:dyDescent="0.25">
      <c r="A13" s="32" t="s">
        <v>752</v>
      </c>
      <c r="B13" s="159" t="s">
        <v>753</v>
      </c>
      <c r="C13" s="160"/>
      <c r="D13" s="160"/>
      <c r="E13" s="160"/>
      <c r="F13" s="160"/>
      <c r="G13" s="160"/>
      <c r="H13" s="160"/>
      <c r="I13" s="161"/>
    </row>
    <row r="14" spans="1:9" ht="94.5" x14ac:dyDescent="0.25">
      <c r="A14" s="158" t="s">
        <v>754</v>
      </c>
      <c r="B14" s="56" t="s">
        <v>755</v>
      </c>
      <c r="C14" s="34" t="s">
        <v>266</v>
      </c>
      <c r="D14" s="34" t="s">
        <v>246</v>
      </c>
      <c r="E14" s="35"/>
      <c r="F14" s="35"/>
      <c r="G14" s="35"/>
      <c r="H14" s="35"/>
      <c r="I14" s="21"/>
    </row>
    <row r="15" spans="1:9" ht="15.75" customHeight="1" x14ac:dyDescent="0.25">
      <c r="A15" s="32" t="s">
        <v>756</v>
      </c>
      <c r="B15" s="125" t="s">
        <v>757</v>
      </c>
      <c r="C15" s="126"/>
      <c r="D15" s="126"/>
      <c r="E15" s="126"/>
      <c r="F15" s="126"/>
      <c r="G15" s="126"/>
      <c r="H15" s="126"/>
      <c r="I15" s="127"/>
    </row>
    <row r="16" spans="1:9" ht="63" x14ac:dyDescent="0.25">
      <c r="A16" s="158" t="s">
        <v>758</v>
      </c>
      <c r="B16" s="56" t="s">
        <v>759</v>
      </c>
      <c r="C16" s="34" t="s">
        <v>245</v>
      </c>
      <c r="D16" s="34" t="s">
        <v>246</v>
      </c>
      <c r="E16" s="35"/>
      <c r="F16" s="35"/>
      <c r="G16" s="35"/>
      <c r="H16" s="35"/>
      <c r="I16" s="21"/>
    </row>
    <row r="17" spans="1:9" ht="126" x14ac:dyDescent="0.25">
      <c r="A17" s="158" t="s">
        <v>760</v>
      </c>
      <c r="B17" s="56" t="s">
        <v>761</v>
      </c>
      <c r="C17" s="34" t="s">
        <v>689</v>
      </c>
      <c r="D17" s="34" t="s">
        <v>246</v>
      </c>
      <c r="E17" s="35"/>
      <c r="F17" s="35"/>
      <c r="G17" s="35"/>
      <c r="H17" s="35"/>
      <c r="I17" s="21"/>
    </row>
    <row r="18" spans="1:9" ht="78.75" x14ac:dyDescent="0.25">
      <c r="A18" s="158" t="s">
        <v>762</v>
      </c>
      <c r="B18" s="56" t="s">
        <v>763</v>
      </c>
      <c r="C18" s="34" t="s">
        <v>259</v>
      </c>
      <c r="D18" s="34" t="s">
        <v>246</v>
      </c>
      <c r="E18" s="35"/>
      <c r="F18" s="35"/>
      <c r="G18" s="35"/>
      <c r="H18" s="35"/>
      <c r="I18" s="21"/>
    </row>
    <row r="19" spans="1:9" ht="15.75" customHeight="1" x14ac:dyDescent="0.25">
      <c r="A19" s="32" t="s">
        <v>764</v>
      </c>
      <c r="B19" s="125" t="s">
        <v>765</v>
      </c>
      <c r="C19" s="126"/>
      <c r="D19" s="126"/>
      <c r="E19" s="126"/>
      <c r="F19" s="126"/>
      <c r="G19" s="126"/>
      <c r="H19" s="126"/>
      <c r="I19" s="127"/>
    </row>
    <row r="20" spans="1:9" ht="15.75" x14ac:dyDescent="0.25">
      <c r="A20" s="32" t="s">
        <v>766</v>
      </c>
      <c r="B20" s="159" t="s">
        <v>767</v>
      </c>
      <c r="C20" s="160"/>
      <c r="D20" s="160"/>
      <c r="E20" s="160"/>
      <c r="F20" s="160"/>
      <c r="G20" s="160"/>
      <c r="H20" s="160"/>
      <c r="I20" s="161"/>
    </row>
    <row r="21" spans="1:9" ht="78.75" x14ac:dyDescent="0.25">
      <c r="A21" s="158" t="s">
        <v>768</v>
      </c>
      <c r="B21" s="56" t="s">
        <v>769</v>
      </c>
      <c r="C21" s="34" t="s">
        <v>259</v>
      </c>
      <c r="D21" s="34" t="s">
        <v>246</v>
      </c>
      <c r="E21" s="35"/>
      <c r="F21" s="35"/>
      <c r="G21" s="35"/>
      <c r="H21" s="35"/>
      <c r="I21" s="21"/>
    </row>
    <row r="22" spans="1:9" ht="63" x14ac:dyDescent="0.25">
      <c r="A22" s="158" t="s">
        <v>770</v>
      </c>
      <c r="B22" s="56" t="s">
        <v>771</v>
      </c>
      <c r="C22" s="34" t="s">
        <v>245</v>
      </c>
      <c r="D22" s="34" t="s">
        <v>246</v>
      </c>
      <c r="E22" s="35"/>
      <c r="F22" s="35"/>
      <c r="G22" s="35"/>
      <c r="H22" s="35"/>
      <c r="I22" s="21"/>
    </row>
    <row r="23" spans="1:9" ht="15.75" x14ac:dyDescent="0.25">
      <c r="A23" s="32" t="s">
        <v>772</v>
      </c>
      <c r="B23" s="159" t="s">
        <v>773</v>
      </c>
      <c r="C23" s="160"/>
      <c r="D23" s="160"/>
      <c r="E23" s="160"/>
      <c r="F23" s="160"/>
      <c r="G23" s="160"/>
      <c r="H23" s="160"/>
      <c r="I23" s="161"/>
    </row>
    <row r="24" spans="1:9" ht="94.5" x14ac:dyDescent="0.25">
      <c r="A24" s="158" t="s">
        <v>774</v>
      </c>
      <c r="B24" s="56" t="s">
        <v>775</v>
      </c>
      <c r="C24" s="34" t="s">
        <v>68</v>
      </c>
      <c r="D24" s="34" t="s">
        <v>246</v>
      </c>
      <c r="E24" s="35"/>
      <c r="F24" s="35"/>
      <c r="G24" s="35"/>
      <c r="H24" s="35"/>
      <c r="I24" s="21"/>
    </row>
    <row r="25" spans="1:9" ht="31.5" x14ac:dyDescent="0.25">
      <c r="A25" s="158" t="s">
        <v>776</v>
      </c>
      <c r="B25" s="56" t="s">
        <v>777</v>
      </c>
      <c r="C25" s="34" t="s">
        <v>68</v>
      </c>
      <c r="D25" s="34" t="s">
        <v>246</v>
      </c>
      <c r="E25" s="35"/>
      <c r="F25" s="35"/>
      <c r="G25" s="35"/>
      <c r="H25" s="35"/>
      <c r="I25" s="21"/>
    </row>
    <row r="26" spans="1:9" ht="63" x14ac:dyDescent="0.25">
      <c r="A26" s="158" t="s">
        <v>778</v>
      </c>
      <c r="B26" s="56" t="s">
        <v>779</v>
      </c>
      <c r="C26" s="34" t="s">
        <v>259</v>
      </c>
      <c r="D26" s="34" t="s">
        <v>246</v>
      </c>
      <c r="E26" s="35"/>
      <c r="F26" s="35"/>
      <c r="G26" s="35"/>
      <c r="H26" s="35"/>
      <c r="I26" s="21"/>
    </row>
    <row r="27" spans="1:9" ht="15.75" customHeight="1" x14ac:dyDescent="0.25">
      <c r="A27" s="32" t="s">
        <v>780</v>
      </c>
      <c r="B27" s="125" t="s">
        <v>781</v>
      </c>
      <c r="C27" s="160"/>
      <c r="D27" s="160"/>
      <c r="E27" s="160"/>
      <c r="F27" s="160"/>
      <c r="G27" s="160"/>
      <c r="H27" s="160"/>
      <c r="I27" s="161"/>
    </row>
    <row r="28" spans="1:9" ht="78.75" x14ac:dyDescent="0.25">
      <c r="A28" s="158" t="s">
        <v>782</v>
      </c>
      <c r="B28" s="56" t="s">
        <v>783</v>
      </c>
      <c r="C28" s="34" t="s">
        <v>259</v>
      </c>
      <c r="D28" s="34" t="s">
        <v>246</v>
      </c>
      <c r="E28" s="35"/>
      <c r="F28" s="35"/>
      <c r="G28" s="35"/>
      <c r="H28" s="35"/>
      <c r="I28" s="21"/>
    </row>
    <row r="29" spans="1:9" ht="15.75" customHeight="1" x14ac:dyDescent="0.25">
      <c r="A29" s="32" t="s">
        <v>784</v>
      </c>
      <c r="B29" s="125" t="s">
        <v>785</v>
      </c>
      <c r="C29" s="126"/>
      <c r="D29" s="126"/>
      <c r="E29" s="126"/>
      <c r="F29" s="126"/>
      <c r="G29" s="126"/>
      <c r="H29" s="126"/>
      <c r="I29" s="127"/>
    </row>
    <row r="30" spans="1:9" ht="141.75" x14ac:dyDescent="0.25">
      <c r="A30" s="158" t="s">
        <v>786</v>
      </c>
      <c r="B30" s="56" t="s">
        <v>787</v>
      </c>
      <c r="C30" s="34" t="s">
        <v>259</v>
      </c>
      <c r="D30" s="34" t="s">
        <v>246</v>
      </c>
      <c r="E30" s="35"/>
      <c r="F30" s="35"/>
      <c r="G30" s="35"/>
      <c r="H30" s="35"/>
      <c r="I30" s="21"/>
    </row>
    <row r="31" spans="1:9" ht="94.5" x14ac:dyDescent="0.25">
      <c r="A31" s="158" t="s">
        <v>788</v>
      </c>
      <c r="B31" s="56" t="s">
        <v>789</v>
      </c>
      <c r="C31" s="34" t="s">
        <v>68</v>
      </c>
      <c r="D31" s="34" t="s">
        <v>246</v>
      </c>
      <c r="E31" s="35"/>
      <c r="F31" s="35"/>
      <c r="G31" s="35"/>
      <c r="H31" s="35"/>
      <c r="I31" s="21"/>
    </row>
    <row r="32" spans="1:9" ht="63" x14ac:dyDescent="0.25">
      <c r="A32" s="158" t="s">
        <v>790</v>
      </c>
      <c r="B32" s="56" t="s">
        <v>791</v>
      </c>
      <c r="C32" s="34" t="s">
        <v>245</v>
      </c>
      <c r="D32" s="34" t="s">
        <v>246</v>
      </c>
      <c r="E32" s="35"/>
      <c r="F32" s="35"/>
      <c r="G32" s="35"/>
      <c r="H32" s="35"/>
      <c r="I32" s="21"/>
    </row>
    <row r="33" spans="1:9" ht="189" x14ac:dyDescent="0.25">
      <c r="A33" s="158" t="s">
        <v>792</v>
      </c>
      <c r="B33" s="56" t="s">
        <v>793</v>
      </c>
      <c r="C33" s="34" t="s">
        <v>259</v>
      </c>
      <c r="D33" s="34" t="s">
        <v>246</v>
      </c>
      <c r="E33" s="35"/>
      <c r="F33" s="35"/>
      <c r="G33" s="35"/>
      <c r="H33" s="35"/>
      <c r="I33" s="21"/>
    </row>
    <row r="34" spans="1:9" ht="110.25" x14ac:dyDescent="0.25">
      <c r="A34" s="158" t="s">
        <v>794</v>
      </c>
      <c r="B34" s="56" t="s">
        <v>795</v>
      </c>
      <c r="C34" s="34" t="s">
        <v>259</v>
      </c>
      <c r="D34" s="34" t="s">
        <v>246</v>
      </c>
      <c r="E34" s="35"/>
      <c r="F34" s="35"/>
      <c r="G34" s="35"/>
      <c r="H34" s="35"/>
      <c r="I34" s="21"/>
    </row>
    <row r="35" spans="1:9" ht="15.75" customHeight="1" x14ac:dyDescent="0.25">
      <c r="A35" s="32" t="s">
        <v>796</v>
      </c>
      <c r="B35" s="125" t="s">
        <v>797</v>
      </c>
      <c r="C35" s="126"/>
      <c r="D35" s="126"/>
      <c r="E35" s="126"/>
      <c r="F35" s="126"/>
      <c r="G35" s="126"/>
      <c r="H35" s="126"/>
      <c r="I35" s="127"/>
    </row>
    <row r="36" spans="1:9" s="1" customFormat="1" ht="94.5" x14ac:dyDescent="0.25">
      <c r="A36" s="157" t="s">
        <v>798</v>
      </c>
      <c r="B36" s="56" t="s">
        <v>799</v>
      </c>
      <c r="C36" s="34" t="s">
        <v>259</v>
      </c>
      <c r="D36" s="34" t="s">
        <v>246</v>
      </c>
      <c r="E36" s="35"/>
      <c r="F36" s="35"/>
      <c r="G36" s="35"/>
      <c r="H36" s="35"/>
      <c r="I36" s="21"/>
    </row>
    <row r="37" spans="1:9" ht="15.75" customHeight="1" x14ac:dyDescent="0.25">
      <c r="A37" s="32" t="s">
        <v>800</v>
      </c>
      <c r="B37" s="125" t="s">
        <v>801</v>
      </c>
      <c r="C37" s="126"/>
      <c r="D37" s="126"/>
      <c r="E37" s="126"/>
      <c r="F37" s="126"/>
      <c r="G37" s="126"/>
      <c r="H37" s="126"/>
      <c r="I37" s="127"/>
    </row>
    <row r="38" spans="1:9" s="1" customFormat="1" ht="78.75" x14ac:dyDescent="0.25">
      <c r="A38" s="157" t="s">
        <v>802</v>
      </c>
      <c r="B38" s="56" t="s">
        <v>803</v>
      </c>
      <c r="C38" s="34" t="s">
        <v>259</v>
      </c>
      <c r="D38" s="34" t="s">
        <v>246</v>
      </c>
      <c r="E38" s="35"/>
      <c r="F38" s="35"/>
      <c r="G38" s="35"/>
      <c r="H38" s="35"/>
      <c r="I38" s="21"/>
    </row>
    <row r="39" spans="1:9" ht="15.75" x14ac:dyDescent="0.25">
      <c r="A39" s="32" t="s">
        <v>804</v>
      </c>
      <c r="B39" s="159" t="s">
        <v>805</v>
      </c>
      <c r="C39" s="160"/>
      <c r="D39" s="160"/>
      <c r="E39" s="160"/>
      <c r="F39" s="160"/>
      <c r="G39" s="160"/>
      <c r="H39" s="160"/>
      <c r="I39" s="161"/>
    </row>
    <row r="40" spans="1:9" s="1" customFormat="1" ht="78.75" x14ac:dyDescent="0.25">
      <c r="A40" s="158" t="s">
        <v>806</v>
      </c>
      <c r="B40" s="56" t="s">
        <v>807</v>
      </c>
      <c r="C40" s="34" t="s">
        <v>259</v>
      </c>
      <c r="D40" s="34" t="s">
        <v>246</v>
      </c>
      <c r="E40" s="35"/>
      <c r="F40" s="35"/>
      <c r="G40" s="35"/>
      <c r="H40" s="35"/>
      <c r="I40" s="21"/>
    </row>
    <row r="41" spans="1:9" s="1" customFormat="1" ht="94.5" x14ac:dyDescent="0.25">
      <c r="A41" s="158" t="s">
        <v>808</v>
      </c>
      <c r="B41" s="56" t="s">
        <v>809</v>
      </c>
      <c r="C41" s="34" t="s">
        <v>259</v>
      </c>
      <c r="D41" s="34" t="s">
        <v>246</v>
      </c>
      <c r="E41" s="35"/>
      <c r="F41" s="35"/>
      <c r="G41" s="35"/>
      <c r="H41" s="35"/>
      <c r="I41" s="21"/>
    </row>
    <row r="42" spans="1:9" ht="15.75" x14ac:dyDescent="0.25">
      <c r="A42" s="146" t="s">
        <v>679</v>
      </c>
      <c r="B42" s="145"/>
      <c r="C42" s="145"/>
      <c r="D42" s="145"/>
      <c r="E42" s="145"/>
      <c r="F42" s="145"/>
      <c r="G42" s="145"/>
      <c r="H42" s="145"/>
      <c r="I42" s="147"/>
    </row>
    <row r="43" spans="1:9" ht="15.75" x14ac:dyDescent="0.25">
      <c r="A43" s="125" t="s">
        <v>400</v>
      </c>
      <c r="B43" s="126"/>
      <c r="C43" s="126"/>
      <c r="D43" s="126"/>
      <c r="E43" s="126"/>
      <c r="F43" s="126"/>
      <c r="G43" s="126"/>
      <c r="H43" s="126"/>
      <c r="I43" s="127"/>
    </row>
    <row r="44" spans="1:9" ht="90" customHeight="1" x14ac:dyDescent="0.25">
      <c r="A44" s="279"/>
      <c r="B44" s="280"/>
      <c r="C44" s="280"/>
      <c r="D44" s="280"/>
      <c r="E44" s="280"/>
      <c r="F44" s="280"/>
      <c r="G44" s="280"/>
      <c r="H44" s="280"/>
      <c r="I44" s="281"/>
    </row>
    <row r="45" spans="1:9" ht="15.75" x14ac:dyDescent="0.25">
      <c r="A45" s="9"/>
      <c r="B45" s="9"/>
      <c r="C45" s="9"/>
      <c r="D45" s="9"/>
      <c r="E45" s="9"/>
      <c r="F45" s="9"/>
      <c r="G45" s="9"/>
      <c r="H45" s="9"/>
      <c r="I45" s="9"/>
    </row>
    <row r="46" spans="1:9" ht="15.75" x14ac:dyDescent="0.25">
      <c r="A46" s="9"/>
      <c r="B46" s="9"/>
      <c r="C46" s="9"/>
      <c r="D46" s="9"/>
      <c r="E46" s="9"/>
      <c r="F46" s="9"/>
      <c r="G46" s="9"/>
      <c r="H46" s="9"/>
      <c r="I46" s="9"/>
    </row>
  </sheetData>
  <sheetProtection algorithmName="SHA-512" hashValue="lde2FJYz4fErp3SdSiaiPxg4Rbx3HPrm+XE2LgEWkgXJWYWDRYuPi1eYPQhIwPJopYThv6WdLcusRMPfztZ+YQ==" saltValue="KLm4YCJ+vHa3uNUhbZjKcA==" spinCount="100000" sheet="1" formatCells="0" formatColumns="0" formatRows="0"/>
  <mergeCells count="5">
    <mergeCell ref="A1:D1"/>
    <mergeCell ref="E1:I1"/>
    <mergeCell ref="A2:D2"/>
    <mergeCell ref="E2:I2"/>
    <mergeCell ref="A44:I44"/>
  </mergeCells>
  <conditionalFormatting sqref="I6:I7">
    <cfRule type="expression" dxfId="37" priority="23">
      <formula>AND(OR(F6="✓", G6="✓", H6="✓"), I6="")</formula>
    </cfRule>
  </conditionalFormatting>
  <conditionalFormatting sqref="I9:I10">
    <cfRule type="expression" dxfId="36" priority="21">
      <formula>AND(OR(F9="✓", G9="✓", H9="✓"), I9="")</formula>
    </cfRule>
  </conditionalFormatting>
  <conditionalFormatting sqref="I12">
    <cfRule type="expression" dxfId="35" priority="20">
      <formula>AND(OR(F12="✓", G12="✓", H12="✓"), I12="")</formula>
    </cfRule>
  </conditionalFormatting>
  <conditionalFormatting sqref="I14">
    <cfRule type="expression" dxfId="34" priority="19">
      <formula>AND(OR(F14="✓", G14="✓", H14="✓"), I14="")</formula>
    </cfRule>
  </conditionalFormatting>
  <conditionalFormatting sqref="I16:I18">
    <cfRule type="expression" dxfId="33" priority="16">
      <formula>AND(OR(F16="✓", G16="✓", H16="✓"), I16="")</formula>
    </cfRule>
  </conditionalFormatting>
  <conditionalFormatting sqref="I21:I22">
    <cfRule type="expression" dxfId="32" priority="14">
      <formula>AND(OR(F21="✓", G21="✓", H21="✓"), I21="")</formula>
    </cfRule>
  </conditionalFormatting>
  <conditionalFormatting sqref="I24:I26">
    <cfRule type="expression" dxfId="31" priority="11">
      <formula>AND(OR(F24="✓", G24="✓", H24="✓"), I24="")</formula>
    </cfRule>
  </conditionalFormatting>
  <conditionalFormatting sqref="I28">
    <cfRule type="expression" dxfId="30" priority="10">
      <formula>AND(OR(F28="✓", G28="✓", H28="✓"), I28="")</formula>
    </cfRule>
  </conditionalFormatting>
  <conditionalFormatting sqref="I30:I34">
    <cfRule type="expression" dxfId="29" priority="5">
      <formula>AND(OR(F30="✓", G30="✓", H30="✓"), I30="")</formula>
    </cfRule>
  </conditionalFormatting>
  <conditionalFormatting sqref="I36">
    <cfRule type="expression" dxfId="28" priority="4">
      <formula>AND(OR(F36="✓", G36="✓", H36="✓"), I36="")</formula>
    </cfRule>
  </conditionalFormatting>
  <conditionalFormatting sqref="I38">
    <cfRule type="expression" dxfId="27" priority="3">
      <formula>AND(OR(F38="✓", G38="✓", H38="✓"), I38="")</formula>
    </cfRule>
  </conditionalFormatting>
  <conditionalFormatting sqref="I40:I41">
    <cfRule type="expression" dxfId="26" priority="1">
      <formula>AND(OR(F40="✓", G40="✓", H40="✓"), I40="")</formula>
    </cfRule>
  </conditionalFormatting>
  <dataValidations disablePrompts="1" count="1">
    <dataValidation type="list" allowBlank="1" showInputMessage="1" showErrorMessage="1" sqref="E6:H7 E40:H41 E12:H12 E14:H14 E9:H10 E16:H18 E28:H28 E24:H26 E30:H34 E21:H22 E36:H36 E38:H38" xr:uid="{C338EA08-94AD-4EA6-B48E-C5F03D7527E4}">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rowBreaks count="4" manualBreakCount="4">
    <brk id="7" max="16383" man="1"/>
    <brk id="14" max="16383" man="1"/>
    <brk id="28" max="16383" man="1"/>
    <brk id="36"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2589-D2AB-47DF-BB14-1644E6C1711D}">
  <sheetPr codeName="Sheet12"/>
  <dimension ref="A1:I47"/>
  <sheetViews>
    <sheetView view="pageLayout" zoomScaleNormal="100" workbookViewId="0">
      <selection activeCell="E3" sqref="E3"/>
    </sheetView>
  </sheetViews>
  <sheetFormatPr defaultColWidth="8.85546875" defaultRowHeight="15" x14ac:dyDescent="0.25"/>
  <cols>
    <col min="1" max="1" width="8.85546875" customWidth="1"/>
    <col min="2" max="2" width="25.85546875" customWidth="1"/>
    <col min="3" max="4" width="6.7109375" customWidth="1"/>
    <col min="5" max="8" width="5.140625" customWidth="1"/>
    <col min="9" max="9" width="51.28515625" customWidth="1"/>
  </cols>
  <sheetData>
    <row r="1" spans="1:9" ht="15.75" x14ac:dyDescent="0.25">
      <c r="A1" s="282" t="s">
        <v>127</v>
      </c>
      <c r="B1" s="283"/>
      <c r="C1" s="283"/>
      <c r="D1" s="284"/>
      <c r="E1" s="285">
        <f>'Cover Page'!B6</f>
        <v>0</v>
      </c>
      <c r="F1" s="285"/>
      <c r="G1" s="285"/>
      <c r="H1" s="285"/>
      <c r="I1" s="285"/>
    </row>
    <row r="2" spans="1:9" ht="15.75" x14ac:dyDescent="0.25">
      <c r="A2" s="282" t="s">
        <v>233</v>
      </c>
      <c r="B2" s="283"/>
      <c r="C2" s="283"/>
      <c r="D2" s="284"/>
      <c r="E2" s="286">
        <f>'Cover Page'!D20</f>
        <v>0</v>
      </c>
      <c r="F2" s="286"/>
      <c r="G2" s="286"/>
      <c r="H2" s="286"/>
      <c r="I2" s="286"/>
    </row>
    <row r="3" spans="1:9" ht="15.75" x14ac:dyDescent="0.25">
      <c r="A3" s="51" t="s">
        <v>234</v>
      </c>
      <c r="B3" s="44" t="s">
        <v>235</v>
      </c>
      <c r="C3" s="44" t="s">
        <v>236</v>
      </c>
      <c r="D3" s="44" t="s">
        <v>237</v>
      </c>
      <c r="E3" s="52" t="s">
        <v>238</v>
      </c>
      <c r="F3" s="52" t="s">
        <v>239</v>
      </c>
      <c r="G3" s="52" t="s">
        <v>240</v>
      </c>
      <c r="H3" s="52" t="s">
        <v>241</v>
      </c>
      <c r="I3" s="44" t="s">
        <v>242</v>
      </c>
    </row>
    <row r="4" spans="1:9" ht="15.75" x14ac:dyDescent="0.25">
      <c r="A4" s="159"/>
      <c r="B4" s="290" t="s">
        <v>810</v>
      </c>
      <c r="C4" s="291"/>
      <c r="D4" s="291"/>
      <c r="E4" s="291"/>
      <c r="F4" s="291"/>
      <c r="G4" s="291"/>
      <c r="H4" s="291"/>
      <c r="I4" s="292"/>
    </row>
    <row r="5" spans="1:9" ht="15.75" x14ac:dyDescent="0.25">
      <c r="A5" s="32" t="s">
        <v>811</v>
      </c>
      <c r="B5" s="290" t="s">
        <v>682</v>
      </c>
      <c r="C5" s="291"/>
      <c r="D5" s="291"/>
      <c r="E5" s="291"/>
      <c r="F5" s="291"/>
      <c r="G5" s="291"/>
      <c r="H5" s="291"/>
      <c r="I5" s="292"/>
    </row>
    <row r="6" spans="1:9" ht="220.5" x14ac:dyDescent="0.25">
      <c r="A6" s="157" t="s">
        <v>812</v>
      </c>
      <c r="B6" s="56" t="s">
        <v>739</v>
      </c>
      <c r="C6" s="34" t="s">
        <v>259</v>
      </c>
      <c r="D6" s="34" t="s">
        <v>246</v>
      </c>
      <c r="E6" s="35"/>
      <c r="F6" s="35"/>
      <c r="G6" s="35"/>
      <c r="H6" s="35"/>
      <c r="I6" s="21"/>
    </row>
    <row r="7" spans="1:9" ht="15.75" customHeight="1" x14ac:dyDescent="0.25">
      <c r="A7" s="32" t="s">
        <v>813</v>
      </c>
      <c r="B7" s="125" t="s">
        <v>814</v>
      </c>
      <c r="C7" s="126"/>
      <c r="D7" s="126"/>
      <c r="E7" s="126"/>
      <c r="F7" s="126"/>
      <c r="G7" s="126"/>
      <c r="H7" s="126"/>
      <c r="I7" s="127"/>
    </row>
    <row r="8" spans="1:9" ht="15.75" x14ac:dyDescent="0.25">
      <c r="A8" s="32" t="s">
        <v>766</v>
      </c>
      <c r="B8" s="159" t="s">
        <v>815</v>
      </c>
      <c r="C8" s="160"/>
      <c r="D8" s="160"/>
      <c r="E8" s="160"/>
      <c r="F8" s="160"/>
      <c r="G8" s="160"/>
      <c r="H8" s="160"/>
      <c r="I8" s="161"/>
    </row>
    <row r="9" spans="1:9" ht="110.25" x14ac:dyDescent="0.25">
      <c r="A9" s="158" t="s">
        <v>816</v>
      </c>
      <c r="B9" s="56" t="s">
        <v>817</v>
      </c>
      <c r="C9" s="34" t="s">
        <v>245</v>
      </c>
      <c r="D9" s="34" t="s">
        <v>246</v>
      </c>
      <c r="E9" s="35"/>
      <c r="F9" s="35"/>
      <c r="G9" s="35"/>
      <c r="H9" s="35"/>
      <c r="I9" s="21"/>
    </row>
    <row r="10" spans="1:9" ht="15.75" customHeight="1" x14ac:dyDescent="0.25">
      <c r="A10" s="32" t="s">
        <v>772</v>
      </c>
      <c r="B10" s="125" t="s">
        <v>818</v>
      </c>
      <c r="C10" s="126"/>
      <c r="D10" s="126"/>
      <c r="E10" s="126"/>
      <c r="F10" s="126"/>
      <c r="G10" s="126"/>
      <c r="H10" s="126"/>
      <c r="I10" s="127"/>
    </row>
    <row r="11" spans="1:9" ht="126" x14ac:dyDescent="0.25">
      <c r="A11" s="158" t="s">
        <v>819</v>
      </c>
      <c r="B11" s="56" t="s">
        <v>820</v>
      </c>
      <c r="C11" s="34" t="s">
        <v>245</v>
      </c>
      <c r="D11" s="34" t="s">
        <v>246</v>
      </c>
      <c r="E11" s="35"/>
      <c r="F11" s="35"/>
      <c r="G11" s="35"/>
      <c r="H11" s="35"/>
      <c r="I11" s="21"/>
    </row>
    <row r="12" spans="1:9" ht="15.75" x14ac:dyDescent="0.25">
      <c r="A12" s="32" t="s">
        <v>821</v>
      </c>
      <c r="B12" s="159" t="s">
        <v>753</v>
      </c>
      <c r="C12" s="160"/>
      <c r="D12" s="160"/>
      <c r="E12" s="160"/>
      <c r="F12" s="160"/>
      <c r="G12" s="160"/>
      <c r="H12" s="160"/>
      <c r="I12" s="161"/>
    </row>
    <row r="13" spans="1:9" ht="94.5" x14ac:dyDescent="0.25">
      <c r="A13" s="158" t="s">
        <v>822</v>
      </c>
      <c r="B13" s="60" t="s">
        <v>823</v>
      </c>
      <c r="C13" s="34" t="s">
        <v>245</v>
      </c>
      <c r="D13" s="34" t="s">
        <v>246</v>
      </c>
      <c r="E13" s="35"/>
      <c r="F13" s="35"/>
      <c r="G13" s="35"/>
      <c r="H13" s="35"/>
      <c r="I13" s="21"/>
    </row>
    <row r="14" spans="1:9" ht="15.75" x14ac:dyDescent="0.25">
      <c r="A14" s="32" t="s">
        <v>824</v>
      </c>
      <c r="B14" s="159" t="s">
        <v>825</v>
      </c>
      <c r="C14" s="160"/>
      <c r="D14" s="160"/>
      <c r="E14" s="160"/>
      <c r="F14" s="160"/>
      <c r="G14" s="160"/>
      <c r="H14" s="160"/>
      <c r="I14" s="161"/>
    </row>
    <row r="15" spans="1:9" ht="31.5" x14ac:dyDescent="0.25">
      <c r="A15" s="158" t="s">
        <v>826</v>
      </c>
      <c r="B15" s="56" t="s">
        <v>827</v>
      </c>
      <c r="C15" s="34" t="s">
        <v>266</v>
      </c>
      <c r="D15" s="34" t="s">
        <v>246</v>
      </c>
      <c r="E15" s="35"/>
      <c r="F15" s="35"/>
      <c r="G15" s="35"/>
      <c r="H15" s="35"/>
      <c r="I15" s="21"/>
    </row>
    <row r="16" spans="1:9" ht="110.25" x14ac:dyDescent="0.25">
      <c r="A16" s="158" t="s">
        <v>828</v>
      </c>
      <c r="B16" s="56" t="s">
        <v>829</v>
      </c>
      <c r="C16" s="34" t="s">
        <v>266</v>
      </c>
      <c r="D16" s="34" t="s">
        <v>246</v>
      </c>
      <c r="E16" s="35"/>
      <c r="F16" s="35"/>
      <c r="G16" s="35"/>
      <c r="H16" s="35"/>
      <c r="I16" s="21"/>
    </row>
    <row r="17" spans="1:9" ht="15.75" customHeight="1" x14ac:dyDescent="0.25">
      <c r="A17" s="32" t="s">
        <v>830</v>
      </c>
      <c r="B17" s="125" t="s">
        <v>781</v>
      </c>
      <c r="C17" s="126"/>
      <c r="D17" s="126"/>
      <c r="E17" s="126"/>
      <c r="F17" s="126"/>
      <c r="G17" s="126"/>
      <c r="H17" s="126"/>
      <c r="I17" s="127"/>
    </row>
    <row r="18" spans="1:9" ht="47.25" x14ac:dyDescent="0.25">
      <c r="A18" s="158" t="s">
        <v>831</v>
      </c>
      <c r="B18" s="56" t="s">
        <v>832</v>
      </c>
      <c r="C18" s="34" t="s">
        <v>68</v>
      </c>
      <c r="D18" s="34" t="s">
        <v>246</v>
      </c>
      <c r="E18" s="35"/>
      <c r="F18" s="35"/>
      <c r="G18" s="35"/>
      <c r="H18" s="35"/>
      <c r="I18" s="21"/>
    </row>
    <row r="19" spans="1:9" ht="78.75" x14ac:dyDescent="0.25">
      <c r="A19" s="158" t="s">
        <v>833</v>
      </c>
      <c r="B19" s="56" t="s">
        <v>834</v>
      </c>
      <c r="C19" s="34" t="s">
        <v>259</v>
      </c>
      <c r="D19" s="34" t="s">
        <v>246</v>
      </c>
      <c r="E19" s="35"/>
      <c r="F19" s="35"/>
      <c r="G19" s="35"/>
      <c r="H19" s="35"/>
      <c r="I19" s="21"/>
    </row>
    <row r="20" spans="1:9" ht="47.25" x14ac:dyDescent="0.25">
      <c r="A20" s="158" t="s">
        <v>835</v>
      </c>
      <c r="B20" s="56" t="s">
        <v>836</v>
      </c>
      <c r="C20" s="34" t="s">
        <v>245</v>
      </c>
      <c r="D20" s="34" t="s">
        <v>246</v>
      </c>
      <c r="E20" s="35"/>
      <c r="F20" s="35"/>
      <c r="G20" s="35"/>
      <c r="H20" s="35"/>
      <c r="I20" s="21"/>
    </row>
    <row r="21" spans="1:9" ht="15.75" x14ac:dyDescent="0.25">
      <c r="A21" s="32" t="s">
        <v>837</v>
      </c>
      <c r="B21" s="159" t="s">
        <v>707</v>
      </c>
      <c r="C21" s="160"/>
      <c r="D21" s="160"/>
      <c r="E21" s="160"/>
      <c r="F21" s="160"/>
      <c r="G21" s="160"/>
      <c r="H21" s="160"/>
      <c r="I21" s="161"/>
    </row>
    <row r="22" spans="1:9" ht="110.25" x14ac:dyDescent="0.25">
      <c r="A22" s="158" t="s">
        <v>838</v>
      </c>
      <c r="B22" s="56" t="s">
        <v>839</v>
      </c>
      <c r="C22" s="34" t="s">
        <v>259</v>
      </c>
      <c r="D22" s="34" t="s">
        <v>246</v>
      </c>
      <c r="E22" s="35"/>
      <c r="F22" s="35"/>
      <c r="G22" s="35"/>
      <c r="H22" s="35"/>
      <c r="I22" s="21"/>
    </row>
    <row r="23" spans="1:9" ht="15.75" customHeight="1" x14ac:dyDescent="0.25">
      <c r="A23" s="32" t="s">
        <v>840</v>
      </c>
      <c r="B23" s="125" t="s">
        <v>841</v>
      </c>
      <c r="C23" s="126"/>
      <c r="D23" s="126"/>
      <c r="E23" s="126"/>
      <c r="F23" s="126"/>
      <c r="G23" s="126"/>
      <c r="H23" s="126"/>
      <c r="I23" s="127"/>
    </row>
    <row r="24" spans="1:9" ht="78.75" x14ac:dyDescent="0.25">
      <c r="A24" s="158" t="s">
        <v>842</v>
      </c>
      <c r="B24" s="56" t="s">
        <v>843</v>
      </c>
      <c r="C24" s="34" t="s">
        <v>259</v>
      </c>
      <c r="D24" s="34" t="s">
        <v>246</v>
      </c>
      <c r="E24" s="35"/>
      <c r="F24" s="35"/>
      <c r="G24" s="35"/>
      <c r="H24" s="35"/>
      <c r="I24" s="21"/>
    </row>
    <row r="25" spans="1:9" ht="94.5" x14ac:dyDescent="0.25">
      <c r="A25" s="158" t="s">
        <v>844</v>
      </c>
      <c r="B25" s="56" t="s">
        <v>715</v>
      </c>
      <c r="C25" s="34" t="s">
        <v>259</v>
      </c>
      <c r="D25" s="34" t="s">
        <v>246</v>
      </c>
      <c r="E25" s="35"/>
      <c r="F25" s="35"/>
      <c r="G25" s="35"/>
      <c r="H25" s="35"/>
      <c r="I25" s="21"/>
    </row>
    <row r="26" spans="1:9" ht="15.75" customHeight="1" x14ac:dyDescent="0.25">
      <c r="A26" s="32" t="s">
        <v>845</v>
      </c>
      <c r="B26" s="159" t="s">
        <v>846</v>
      </c>
      <c r="C26" s="160"/>
      <c r="D26" s="160"/>
      <c r="E26" s="160"/>
      <c r="F26" s="160"/>
      <c r="G26" s="160"/>
      <c r="H26" s="160"/>
      <c r="I26" s="161"/>
    </row>
    <row r="27" spans="1:9" ht="78.75" x14ac:dyDescent="0.25">
      <c r="A27" s="158" t="s">
        <v>847</v>
      </c>
      <c r="B27" s="56" t="s">
        <v>848</v>
      </c>
      <c r="C27" s="34" t="s">
        <v>68</v>
      </c>
      <c r="D27" s="34" t="s">
        <v>246</v>
      </c>
      <c r="E27" s="35"/>
      <c r="F27" s="35"/>
      <c r="G27" s="35"/>
      <c r="H27" s="35"/>
      <c r="I27" s="21"/>
    </row>
    <row r="28" spans="1:9" ht="47.25" x14ac:dyDescent="0.25">
      <c r="A28" s="158" t="s">
        <v>849</v>
      </c>
      <c r="B28" s="56" t="s">
        <v>850</v>
      </c>
      <c r="C28" s="34" t="s">
        <v>259</v>
      </c>
      <c r="D28" s="34" t="s">
        <v>246</v>
      </c>
      <c r="E28" s="35"/>
      <c r="F28" s="35"/>
      <c r="G28" s="35"/>
      <c r="H28" s="35"/>
      <c r="I28" s="21"/>
    </row>
    <row r="29" spans="1:9" ht="110.25" x14ac:dyDescent="0.25">
      <c r="A29" s="158" t="s">
        <v>851</v>
      </c>
      <c r="B29" s="56" t="s">
        <v>852</v>
      </c>
      <c r="C29" s="34" t="s">
        <v>259</v>
      </c>
      <c r="D29" s="34" t="s">
        <v>246</v>
      </c>
      <c r="E29" s="35"/>
      <c r="F29" s="35"/>
      <c r="G29" s="35"/>
      <c r="H29" s="35"/>
      <c r="I29" s="21"/>
    </row>
    <row r="30" spans="1:9" ht="15.75" customHeight="1" x14ac:dyDescent="0.25">
      <c r="A30" s="32" t="s">
        <v>853</v>
      </c>
      <c r="B30" s="125" t="s">
        <v>721</v>
      </c>
      <c r="C30" s="126"/>
      <c r="D30" s="126"/>
      <c r="E30" s="126"/>
      <c r="F30" s="126"/>
      <c r="G30" s="126"/>
      <c r="H30" s="126"/>
      <c r="I30" s="127"/>
    </row>
    <row r="31" spans="1:9" s="1" customFormat="1" ht="157.5" x14ac:dyDescent="0.25">
      <c r="A31" s="158" t="s">
        <v>854</v>
      </c>
      <c r="B31" s="56" t="s">
        <v>855</v>
      </c>
      <c r="C31" s="34" t="s">
        <v>259</v>
      </c>
      <c r="D31" s="34" t="s">
        <v>246</v>
      </c>
      <c r="E31" s="35"/>
      <c r="F31" s="35"/>
      <c r="G31" s="35"/>
      <c r="H31" s="35"/>
      <c r="I31" s="21"/>
    </row>
    <row r="32" spans="1:9" s="1" customFormat="1" ht="110.25" x14ac:dyDescent="0.25">
      <c r="A32" s="158" t="s">
        <v>856</v>
      </c>
      <c r="B32" s="56" t="s">
        <v>857</v>
      </c>
      <c r="C32" s="34" t="s">
        <v>259</v>
      </c>
      <c r="D32" s="34" t="s">
        <v>246</v>
      </c>
      <c r="E32" s="35"/>
      <c r="F32" s="35"/>
      <c r="G32" s="35"/>
      <c r="H32" s="35"/>
      <c r="I32" s="21"/>
    </row>
    <row r="33" spans="1:9" ht="15.75" customHeight="1" x14ac:dyDescent="0.25">
      <c r="A33" s="32" t="s">
        <v>858</v>
      </c>
      <c r="B33" s="125" t="s">
        <v>785</v>
      </c>
      <c r="C33" s="126"/>
      <c r="D33" s="126"/>
      <c r="E33" s="126"/>
      <c r="F33" s="126"/>
      <c r="G33" s="126"/>
      <c r="H33" s="126"/>
      <c r="I33" s="127"/>
    </row>
    <row r="34" spans="1:9" s="1" customFormat="1" ht="141.75" x14ac:dyDescent="0.25">
      <c r="A34" s="158" t="s">
        <v>859</v>
      </c>
      <c r="B34" s="61" t="s">
        <v>860</v>
      </c>
      <c r="C34" s="34" t="s">
        <v>259</v>
      </c>
      <c r="D34" s="34" t="s">
        <v>246</v>
      </c>
      <c r="E34" s="35"/>
      <c r="F34" s="35"/>
      <c r="G34" s="35"/>
      <c r="H34" s="35"/>
      <c r="I34" s="21"/>
    </row>
    <row r="35" spans="1:9" s="1" customFormat="1" ht="94.5" x14ac:dyDescent="0.25">
      <c r="A35" s="158" t="s">
        <v>861</v>
      </c>
      <c r="B35" s="61" t="s">
        <v>862</v>
      </c>
      <c r="C35" s="34" t="s">
        <v>68</v>
      </c>
      <c r="D35" s="34" t="s">
        <v>246</v>
      </c>
      <c r="E35" s="35"/>
      <c r="F35" s="35"/>
      <c r="G35" s="35"/>
      <c r="H35" s="35"/>
      <c r="I35" s="21"/>
    </row>
    <row r="36" spans="1:9" s="1" customFormat="1" ht="63" x14ac:dyDescent="0.25">
      <c r="A36" s="158" t="s">
        <v>863</v>
      </c>
      <c r="B36" s="61" t="s">
        <v>791</v>
      </c>
      <c r="C36" s="34" t="s">
        <v>245</v>
      </c>
      <c r="D36" s="34" t="s">
        <v>246</v>
      </c>
      <c r="E36" s="35"/>
      <c r="F36" s="35"/>
      <c r="G36" s="35"/>
      <c r="H36" s="35"/>
      <c r="I36" s="21"/>
    </row>
    <row r="37" spans="1:9" s="1" customFormat="1" ht="204.75" x14ac:dyDescent="0.25">
      <c r="A37" s="158" t="s">
        <v>864</v>
      </c>
      <c r="B37" s="56" t="s">
        <v>865</v>
      </c>
      <c r="C37" s="34" t="s">
        <v>259</v>
      </c>
      <c r="D37" s="34" t="s">
        <v>246</v>
      </c>
      <c r="E37" s="35"/>
      <c r="F37" s="35"/>
      <c r="G37" s="35"/>
      <c r="H37" s="35"/>
      <c r="I37" s="21"/>
    </row>
    <row r="38" spans="1:9" s="1" customFormat="1" ht="110.25" x14ac:dyDescent="0.25">
      <c r="A38" s="158" t="s">
        <v>866</v>
      </c>
      <c r="B38" s="56" t="s">
        <v>867</v>
      </c>
      <c r="C38" s="34" t="s">
        <v>259</v>
      </c>
      <c r="D38" s="34" t="s">
        <v>246</v>
      </c>
      <c r="E38" s="35"/>
      <c r="F38" s="35"/>
      <c r="G38" s="35"/>
      <c r="H38" s="35"/>
      <c r="I38" s="21"/>
    </row>
    <row r="39" spans="1:9" ht="15.75" customHeight="1" x14ac:dyDescent="0.25">
      <c r="A39" s="32" t="s">
        <v>868</v>
      </c>
      <c r="B39" s="125" t="s">
        <v>757</v>
      </c>
      <c r="C39" s="126"/>
      <c r="D39" s="126"/>
      <c r="E39" s="126"/>
      <c r="F39" s="126"/>
      <c r="G39" s="126"/>
      <c r="H39" s="126"/>
      <c r="I39" s="127"/>
    </row>
    <row r="40" spans="1:9" s="1" customFormat="1" ht="63" x14ac:dyDescent="0.25">
      <c r="A40" s="158" t="s">
        <v>869</v>
      </c>
      <c r="B40" s="56" t="s">
        <v>870</v>
      </c>
      <c r="C40" s="34" t="s">
        <v>259</v>
      </c>
      <c r="D40" s="34" t="s">
        <v>246</v>
      </c>
      <c r="E40" s="35"/>
      <c r="F40" s="35"/>
      <c r="G40" s="35"/>
      <c r="H40" s="35"/>
      <c r="I40" s="21"/>
    </row>
    <row r="41" spans="1:9" s="1" customFormat="1" ht="94.5" x14ac:dyDescent="0.25">
      <c r="A41" s="158" t="s">
        <v>871</v>
      </c>
      <c r="B41" s="56" t="s">
        <v>872</v>
      </c>
      <c r="C41" s="34" t="s">
        <v>259</v>
      </c>
      <c r="D41" s="34" t="s">
        <v>246</v>
      </c>
      <c r="E41" s="35"/>
      <c r="F41" s="35"/>
      <c r="G41" s="35"/>
      <c r="H41" s="35"/>
      <c r="I41" s="21"/>
    </row>
    <row r="42" spans="1:9" s="1" customFormat="1" ht="126" x14ac:dyDescent="0.25">
      <c r="A42" s="158" t="s">
        <v>873</v>
      </c>
      <c r="B42" s="56" t="s">
        <v>874</v>
      </c>
      <c r="C42" s="34" t="s">
        <v>245</v>
      </c>
      <c r="D42" s="34" t="s">
        <v>246</v>
      </c>
      <c r="E42" s="35"/>
      <c r="F42" s="35"/>
      <c r="G42" s="35"/>
      <c r="H42" s="35"/>
      <c r="I42" s="21"/>
    </row>
    <row r="43" spans="1:9" ht="15.75" x14ac:dyDescent="0.25">
      <c r="A43" s="146" t="s">
        <v>679</v>
      </c>
      <c r="B43" s="145"/>
      <c r="C43" s="145"/>
      <c r="D43" s="145"/>
      <c r="E43" s="145"/>
      <c r="F43" s="145"/>
      <c r="G43" s="145"/>
      <c r="H43" s="145"/>
      <c r="I43" s="147"/>
    </row>
    <row r="44" spans="1:9" ht="15.75" x14ac:dyDescent="0.25">
      <c r="A44" s="125" t="s">
        <v>400</v>
      </c>
      <c r="B44" s="126"/>
      <c r="C44" s="126"/>
      <c r="D44" s="126"/>
      <c r="E44" s="126"/>
      <c r="F44" s="126"/>
      <c r="G44" s="126"/>
      <c r="H44" s="126"/>
      <c r="I44" s="127"/>
    </row>
    <row r="45" spans="1:9" ht="90" customHeight="1" x14ac:dyDescent="0.25">
      <c r="A45" s="279"/>
      <c r="B45" s="280"/>
      <c r="C45" s="280"/>
      <c r="D45" s="280"/>
      <c r="E45" s="280"/>
      <c r="F45" s="280"/>
      <c r="G45" s="280"/>
      <c r="H45" s="280"/>
      <c r="I45" s="281"/>
    </row>
    <row r="46" spans="1:9" ht="15.75" x14ac:dyDescent="0.25">
      <c r="A46" s="9"/>
      <c r="B46" s="9"/>
      <c r="C46" s="9"/>
      <c r="D46" s="9"/>
      <c r="E46" s="9"/>
      <c r="F46" s="9"/>
      <c r="G46" s="9"/>
      <c r="H46" s="9"/>
      <c r="I46" s="9"/>
    </row>
    <row r="47" spans="1:9" ht="15.75" x14ac:dyDescent="0.25">
      <c r="A47" s="9"/>
      <c r="B47" s="9"/>
      <c r="C47" s="9"/>
      <c r="D47" s="9"/>
      <c r="E47" s="9"/>
      <c r="F47" s="9"/>
      <c r="G47" s="9"/>
      <c r="H47" s="9"/>
      <c r="I47" s="9"/>
    </row>
  </sheetData>
  <sheetProtection algorithmName="SHA-512" hashValue="GijTh3nyv3hDd+fO8pmw1bb3DFYL2aKCG7+oo0a/iRijtqfppjOjbFiBxYbZcxDqaSeevKBmFXsGxplBZKKuWA==" saltValue="SCktdF7tx2BK236Kh53TtQ==" spinCount="100000" sheet="1" formatCells="0" formatColumns="0" formatRows="0"/>
  <mergeCells count="7">
    <mergeCell ref="B5:I5"/>
    <mergeCell ref="A45:I45"/>
    <mergeCell ref="B4:I4"/>
    <mergeCell ref="A1:D1"/>
    <mergeCell ref="E1:I1"/>
    <mergeCell ref="A2:D2"/>
    <mergeCell ref="E2:I2"/>
  </mergeCells>
  <conditionalFormatting sqref="I6">
    <cfRule type="expression" dxfId="25" priority="28">
      <formula>AND(OR(F6="✓", G6="✓", H6="✓"), I6="")</formula>
    </cfRule>
  </conditionalFormatting>
  <conditionalFormatting sqref="I9">
    <cfRule type="expression" dxfId="24" priority="27">
      <formula>AND(OR(F9="✓", G9="✓", H9="✓"), I9="")</formula>
    </cfRule>
  </conditionalFormatting>
  <conditionalFormatting sqref="I11">
    <cfRule type="expression" dxfId="23" priority="26">
      <formula>AND(OR(F11="✓", G11="✓", H11="✓"), I11="")</formula>
    </cfRule>
  </conditionalFormatting>
  <conditionalFormatting sqref="I13">
    <cfRule type="expression" dxfId="22" priority="25">
      <formula>AND(OR(F13="✓", G13="✓", H13="✓"), I13="")</formula>
    </cfRule>
  </conditionalFormatting>
  <conditionalFormatting sqref="I15:I16">
    <cfRule type="expression" dxfId="21" priority="23">
      <formula>AND(OR(F15="✓", G15="✓", H15="✓"), I15="")</formula>
    </cfRule>
  </conditionalFormatting>
  <conditionalFormatting sqref="I18:I20">
    <cfRule type="expression" dxfId="20" priority="20">
      <formula>AND(OR(F18="✓", G18="✓", H18="✓"), I18="")</formula>
    </cfRule>
  </conditionalFormatting>
  <conditionalFormatting sqref="I22">
    <cfRule type="expression" dxfId="19" priority="19">
      <formula>AND(OR(F22="✓", G22="✓", H22="✓"), I22="")</formula>
    </cfRule>
  </conditionalFormatting>
  <conditionalFormatting sqref="I24:I25">
    <cfRule type="expression" dxfId="18" priority="17">
      <formula>AND(OR(F24="✓", G24="✓", H24="✓"), I24="")</formula>
    </cfRule>
  </conditionalFormatting>
  <conditionalFormatting sqref="I27:I29">
    <cfRule type="expression" dxfId="17" priority="14">
      <formula>AND(OR(F27="✓", G27="✓", H27="✓"), I27="")</formula>
    </cfRule>
  </conditionalFormatting>
  <conditionalFormatting sqref="I31:I32">
    <cfRule type="expression" dxfId="16" priority="12">
      <formula>AND(OR(F31="✓", G31="✓", H31="✓"), I31="")</formula>
    </cfRule>
  </conditionalFormatting>
  <conditionalFormatting sqref="I34:I38">
    <cfRule type="expression" dxfId="15" priority="4">
      <formula>AND(OR(F34="✓", G34="✓", H34="✓"), I34="")</formula>
    </cfRule>
  </conditionalFormatting>
  <conditionalFormatting sqref="I40:I42">
    <cfRule type="expression" dxfId="14" priority="1">
      <formula>AND(OR(F40="✓", G40="✓", H40="✓"), I40="")</formula>
    </cfRule>
  </conditionalFormatting>
  <dataValidations disablePrompts="1" count="1">
    <dataValidation type="list" allowBlank="1" showInputMessage="1" showErrorMessage="1" sqref="E6:H6 E34:H38 E13:H13 E11:H11 E31:H32 E18:H20 E15:H16 E22:H22 E27:H29 E9:H9 E24:H25 E40:H42" xr:uid="{2A8F68AF-EE0A-46A4-A753-7CFDD68F64E8}">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rowBreaks count="4" manualBreakCount="4">
    <brk id="9" max="16383" man="1"/>
    <brk id="16" max="16383" man="1"/>
    <brk id="29" max="16383" man="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CD498-45F1-4279-A6B0-2F12DDEE1C7F}">
  <sheetPr codeName="Sheet13"/>
  <dimension ref="A1:I50"/>
  <sheetViews>
    <sheetView view="pageLayout" zoomScaleNormal="100" workbookViewId="0">
      <selection activeCell="E2" sqref="E2:I2"/>
    </sheetView>
  </sheetViews>
  <sheetFormatPr defaultColWidth="8.85546875" defaultRowHeight="15" x14ac:dyDescent="0.25"/>
  <cols>
    <col min="1" max="1" width="8.85546875" customWidth="1"/>
    <col min="2" max="2" width="25.85546875" customWidth="1"/>
    <col min="3" max="4" width="6.7109375" customWidth="1"/>
    <col min="5" max="8" width="5.140625" customWidth="1"/>
    <col min="9" max="9" width="51.28515625" customWidth="1"/>
  </cols>
  <sheetData>
    <row r="1" spans="1:9" ht="15.75" x14ac:dyDescent="0.25">
      <c r="A1" s="282" t="s">
        <v>127</v>
      </c>
      <c r="B1" s="283"/>
      <c r="C1" s="283"/>
      <c r="D1" s="284"/>
      <c r="E1" s="285">
        <f>'Cover Page'!B6</f>
        <v>0</v>
      </c>
      <c r="F1" s="285"/>
      <c r="G1" s="285"/>
      <c r="H1" s="285"/>
      <c r="I1" s="285"/>
    </row>
    <row r="2" spans="1:9" ht="15.75" x14ac:dyDescent="0.25">
      <c r="A2" s="282" t="s">
        <v>233</v>
      </c>
      <c r="B2" s="283"/>
      <c r="C2" s="283"/>
      <c r="D2" s="284"/>
      <c r="E2" s="286">
        <f>'Cover Page'!D19</f>
        <v>0</v>
      </c>
      <c r="F2" s="286"/>
      <c r="G2" s="286"/>
      <c r="H2" s="286"/>
      <c r="I2" s="286"/>
    </row>
    <row r="3" spans="1:9" ht="15.75" x14ac:dyDescent="0.25">
      <c r="A3" s="51" t="s">
        <v>234</v>
      </c>
      <c r="B3" s="44" t="s">
        <v>235</v>
      </c>
      <c r="C3" s="44" t="s">
        <v>236</v>
      </c>
      <c r="D3" s="44" t="s">
        <v>237</v>
      </c>
      <c r="E3" s="52" t="s">
        <v>238</v>
      </c>
      <c r="F3" s="52" t="s">
        <v>239</v>
      </c>
      <c r="G3" s="52" t="s">
        <v>240</v>
      </c>
      <c r="H3" s="52" t="s">
        <v>241</v>
      </c>
      <c r="I3" s="44" t="s">
        <v>242</v>
      </c>
    </row>
    <row r="4" spans="1:9" ht="33.75" customHeight="1" x14ac:dyDescent="0.25">
      <c r="A4" s="159"/>
      <c r="B4" s="290" t="s">
        <v>875</v>
      </c>
      <c r="C4" s="291"/>
      <c r="D4" s="291"/>
      <c r="E4" s="291"/>
      <c r="F4" s="291"/>
      <c r="G4" s="291"/>
      <c r="H4" s="291"/>
      <c r="I4" s="292"/>
    </row>
    <row r="5" spans="1:9" ht="15.75" x14ac:dyDescent="0.25">
      <c r="A5" s="32" t="s">
        <v>876</v>
      </c>
      <c r="B5" s="290" t="s">
        <v>682</v>
      </c>
      <c r="C5" s="291"/>
      <c r="D5" s="291"/>
      <c r="E5" s="291"/>
      <c r="F5" s="291"/>
      <c r="G5" s="291"/>
      <c r="H5" s="291"/>
      <c r="I5" s="292"/>
    </row>
    <row r="6" spans="1:9" ht="220.5" x14ac:dyDescent="0.25">
      <c r="A6" s="158" t="s">
        <v>877</v>
      </c>
      <c r="B6" s="56" t="s">
        <v>684</v>
      </c>
      <c r="C6" s="34" t="s">
        <v>259</v>
      </c>
      <c r="D6" s="34" t="s">
        <v>246</v>
      </c>
      <c r="E6" s="35"/>
      <c r="F6" s="35"/>
      <c r="G6" s="35"/>
      <c r="H6" s="35"/>
      <c r="I6" s="21"/>
    </row>
    <row r="7" spans="1:9" ht="78.75" x14ac:dyDescent="0.25">
      <c r="A7" s="158" t="s">
        <v>878</v>
      </c>
      <c r="B7" s="56" t="s">
        <v>741</v>
      </c>
      <c r="C7" s="34" t="s">
        <v>245</v>
      </c>
      <c r="D7" s="34" t="s">
        <v>246</v>
      </c>
      <c r="E7" s="35"/>
      <c r="F7" s="35"/>
      <c r="G7" s="35"/>
      <c r="H7" s="35"/>
      <c r="I7" s="21"/>
    </row>
    <row r="8" spans="1:9" ht="15.75" x14ac:dyDescent="0.25">
      <c r="A8" s="32" t="s">
        <v>879</v>
      </c>
      <c r="B8" s="159" t="s">
        <v>743</v>
      </c>
      <c r="C8" s="160"/>
      <c r="D8" s="160"/>
      <c r="E8" s="160"/>
      <c r="F8" s="160"/>
      <c r="G8" s="160"/>
      <c r="H8" s="160"/>
      <c r="I8" s="161"/>
    </row>
    <row r="9" spans="1:9" ht="173.25" x14ac:dyDescent="0.25">
      <c r="A9" s="158" t="s">
        <v>880</v>
      </c>
      <c r="B9" s="56" t="s">
        <v>881</v>
      </c>
      <c r="C9" s="34" t="s">
        <v>245</v>
      </c>
      <c r="D9" s="34" t="s">
        <v>246</v>
      </c>
      <c r="E9" s="35"/>
      <c r="F9" s="35"/>
      <c r="G9" s="35"/>
      <c r="H9" s="35"/>
      <c r="I9" s="21"/>
    </row>
    <row r="10" spans="1:9" ht="78.75" x14ac:dyDescent="0.25">
      <c r="A10" s="158" t="s">
        <v>882</v>
      </c>
      <c r="B10" s="56" t="s">
        <v>747</v>
      </c>
      <c r="C10" s="34" t="s">
        <v>245</v>
      </c>
      <c r="D10" s="34" t="s">
        <v>246</v>
      </c>
      <c r="E10" s="35"/>
      <c r="F10" s="35"/>
      <c r="G10" s="35"/>
      <c r="H10" s="35"/>
      <c r="I10" s="21"/>
    </row>
    <row r="11" spans="1:9" ht="15.75" x14ac:dyDescent="0.25">
      <c r="A11" s="32" t="s">
        <v>883</v>
      </c>
      <c r="B11" s="159" t="s">
        <v>749</v>
      </c>
      <c r="C11" s="160"/>
      <c r="D11" s="160"/>
      <c r="E11" s="160"/>
      <c r="F11" s="160"/>
      <c r="G11" s="160"/>
      <c r="H11" s="160"/>
      <c r="I11" s="161"/>
    </row>
    <row r="12" spans="1:9" ht="118.5" customHeight="1" x14ac:dyDescent="0.25">
      <c r="A12" s="158" t="s">
        <v>884</v>
      </c>
      <c r="B12" s="56" t="s">
        <v>885</v>
      </c>
      <c r="C12" s="34" t="s">
        <v>245</v>
      </c>
      <c r="D12" s="34" t="s">
        <v>246</v>
      </c>
      <c r="E12" s="35"/>
      <c r="F12" s="35"/>
      <c r="G12" s="35"/>
      <c r="H12" s="35"/>
      <c r="I12" s="21"/>
    </row>
    <row r="13" spans="1:9" ht="94.5" x14ac:dyDescent="0.25">
      <c r="A13" s="158" t="s">
        <v>886</v>
      </c>
      <c r="B13" s="56" t="s">
        <v>887</v>
      </c>
      <c r="C13" s="34" t="s">
        <v>245</v>
      </c>
      <c r="D13" s="34" t="s">
        <v>246</v>
      </c>
      <c r="E13" s="35"/>
      <c r="F13" s="35"/>
      <c r="G13" s="35"/>
      <c r="H13" s="35"/>
      <c r="I13" s="21"/>
    </row>
    <row r="14" spans="1:9" ht="47.25" x14ac:dyDescent="0.25">
      <c r="A14" s="158" t="s">
        <v>888</v>
      </c>
      <c r="B14" s="56" t="s">
        <v>889</v>
      </c>
      <c r="C14" s="34" t="s">
        <v>245</v>
      </c>
      <c r="D14" s="34" t="s">
        <v>246</v>
      </c>
      <c r="E14" s="35"/>
      <c r="F14" s="35"/>
      <c r="G14" s="35"/>
      <c r="H14" s="35"/>
      <c r="I14" s="21"/>
    </row>
    <row r="15" spans="1:9" ht="15.75" x14ac:dyDescent="0.25">
      <c r="A15" s="32" t="s">
        <v>890</v>
      </c>
      <c r="B15" s="159" t="s">
        <v>753</v>
      </c>
      <c r="C15" s="160"/>
      <c r="D15" s="160"/>
      <c r="E15" s="160"/>
      <c r="F15" s="160"/>
      <c r="G15" s="160"/>
      <c r="H15" s="160"/>
      <c r="I15" s="161"/>
    </row>
    <row r="16" spans="1:9" ht="94.5" x14ac:dyDescent="0.25">
      <c r="A16" s="158" t="s">
        <v>891</v>
      </c>
      <c r="B16" s="56" t="s">
        <v>892</v>
      </c>
      <c r="C16" s="34" t="s">
        <v>266</v>
      </c>
      <c r="D16" s="34" t="s">
        <v>246</v>
      </c>
      <c r="E16" s="35"/>
      <c r="F16" s="35"/>
      <c r="G16" s="35"/>
      <c r="H16" s="35"/>
      <c r="I16" s="21"/>
    </row>
    <row r="17" spans="1:9" ht="15.75" customHeight="1" x14ac:dyDescent="0.25">
      <c r="A17" s="32" t="s">
        <v>893</v>
      </c>
      <c r="B17" s="125" t="s">
        <v>757</v>
      </c>
      <c r="C17" s="126"/>
      <c r="D17" s="126"/>
      <c r="E17" s="126"/>
      <c r="F17" s="126"/>
      <c r="G17" s="126"/>
      <c r="H17" s="126"/>
      <c r="I17" s="127"/>
    </row>
    <row r="18" spans="1:9" ht="15.75" x14ac:dyDescent="0.25">
      <c r="A18" s="32" t="s">
        <v>766</v>
      </c>
      <c r="B18" s="159" t="s">
        <v>894</v>
      </c>
      <c r="C18" s="160"/>
      <c r="D18" s="160"/>
      <c r="E18" s="160"/>
      <c r="F18" s="160"/>
      <c r="G18" s="160"/>
      <c r="H18" s="160"/>
      <c r="I18" s="161"/>
    </row>
    <row r="19" spans="1:9" ht="63" x14ac:dyDescent="0.25">
      <c r="A19" s="158" t="s">
        <v>895</v>
      </c>
      <c r="B19" s="56" t="s">
        <v>759</v>
      </c>
      <c r="C19" s="34" t="s">
        <v>245</v>
      </c>
      <c r="D19" s="34" t="s">
        <v>246</v>
      </c>
      <c r="E19" s="35"/>
      <c r="F19" s="35"/>
      <c r="G19" s="35"/>
      <c r="H19" s="35"/>
      <c r="I19" s="21"/>
    </row>
    <row r="20" spans="1:9" ht="126" x14ac:dyDescent="0.25">
      <c r="A20" s="158" t="s">
        <v>896</v>
      </c>
      <c r="B20" s="56" t="s">
        <v>761</v>
      </c>
      <c r="C20" s="34" t="s">
        <v>897</v>
      </c>
      <c r="D20" s="34" t="s">
        <v>246</v>
      </c>
      <c r="E20" s="35"/>
      <c r="F20" s="35"/>
      <c r="G20" s="35"/>
      <c r="H20" s="35"/>
      <c r="I20" s="21"/>
    </row>
    <row r="21" spans="1:9" ht="15.75" x14ac:dyDescent="0.25">
      <c r="A21" s="32" t="s">
        <v>772</v>
      </c>
      <c r="B21" s="159" t="s">
        <v>898</v>
      </c>
      <c r="C21" s="160"/>
      <c r="D21" s="160"/>
      <c r="E21" s="160"/>
      <c r="F21" s="160"/>
      <c r="G21" s="160"/>
      <c r="H21" s="160"/>
      <c r="I21" s="161"/>
    </row>
    <row r="22" spans="1:9" ht="110.25" x14ac:dyDescent="0.25">
      <c r="A22" s="158" t="s">
        <v>899</v>
      </c>
      <c r="B22" s="56" t="s">
        <v>900</v>
      </c>
      <c r="C22" s="34" t="s">
        <v>259</v>
      </c>
      <c r="D22" s="34" t="s">
        <v>246</v>
      </c>
      <c r="E22" s="35"/>
      <c r="F22" s="35"/>
      <c r="G22" s="35"/>
      <c r="H22" s="35"/>
      <c r="I22" s="21"/>
    </row>
    <row r="23" spans="1:9" ht="126" x14ac:dyDescent="0.25">
      <c r="A23" s="158" t="s">
        <v>901</v>
      </c>
      <c r="B23" s="56" t="s">
        <v>902</v>
      </c>
      <c r="C23" s="34" t="s">
        <v>245</v>
      </c>
      <c r="D23" s="34" t="s">
        <v>246</v>
      </c>
      <c r="E23" s="35"/>
      <c r="F23" s="35"/>
      <c r="G23" s="35"/>
      <c r="H23" s="35"/>
      <c r="I23" s="21"/>
    </row>
    <row r="24" spans="1:9" ht="126" x14ac:dyDescent="0.25">
      <c r="A24" s="158" t="s">
        <v>903</v>
      </c>
      <c r="B24" s="56" t="s">
        <v>904</v>
      </c>
      <c r="C24" s="34" t="s">
        <v>68</v>
      </c>
      <c r="D24" s="34" t="s">
        <v>246</v>
      </c>
      <c r="E24" s="35"/>
      <c r="F24" s="35"/>
      <c r="G24" s="35"/>
      <c r="H24" s="35"/>
      <c r="I24" s="21"/>
    </row>
    <row r="25" spans="1:9" ht="15.75" customHeight="1" x14ac:dyDescent="0.25">
      <c r="A25" s="32" t="s">
        <v>905</v>
      </c>
      <c r="B25" s="125" t="s">
        <v>765</v>
      </c>
      <c r="C25" s="126"/>
      <c r="D25" s="126"/>
      <c r="E25" s="126"/>
      <c r="F25" s="126"/>
      <c r="G25" s="126"/>
      <c r="H25" s="126"/>
      <c r="I25" s="127"/>
    </row>
    <row r="26" spans="1:9" ht="15.75" x14ac:dyDescent="0.25">
      <c r="A26" s="32" t="s">
        <v>766</v>
      </c>
      <c r="B26" s="159" t="s">
        <v>767</v>
      </c>
      <c r="C26" s="160"/>
      <c r="D26" s="160"/>
      <c r="E26" s="160"/>
      <c r="F26" s="160"/>
      <c r="G26" s="160"/>
      <c r="H26" s="160"/>
      <c r="I26" s="161"/>
    </row>
    <row r="27" spans="1:9" ht="78.75" x14ac:dyDescent="0.25">
      <c r="A27" s="158" t="s">
        <v>906</v>
      </c>
      <c r="B27" s="56" t="s">
        <v>907</v>
      </c>
      <c r="C27" s="34" t="s">
        <v>259</v>
      </c>
      <c r="D27" s="34" t="s">
        <v>246</v>
      </c>
      <c r="E27" s="35"/>
      <c r="F27" s="35"/>
      <c r="G27" s="35"/>
      <c r="H27" s="35"/>
      <c r="I27" s="21"/>
    </row>
    <row r="28" spans="1:9" ht="63" x14ac:dyDescent="0.25">
      <c r="A28" s="158" t="s">
        <v>908</v>
      </c>
      <c r="B28" s="56" t="s">
        <v>771</v>
      </c>
      <c r="C28" s="34" t="s">
        <v>245</v>
      </c>
      <c r="D28" s="34" t="s">
        <v>246</v>
      </c>
      <c r="E28" s="35"/>
      <c r="F28" s="35"/>
      <c r="G28" s="35"/>
      <c r="H28" s="35"/>
      <c r="I28" s="21"/>
    </row>
    <row r="29" spans="1:9" ht="15.75" x14ac:dyDescent="0.25">
      <c r="A29" s="32" t="s">
        <v>772</v>
      </c>
      <c r="B29" s="159" t="s">
        <v>773</v>
      </c>
      <c r="C29" s="160"/>
      <c r="D29" s="160"/>
      <c r="E29" s="160"/>
      <c r="F29" s="160"/>
      <c r="G29" s="160"/>
      <c r="H29" s="160"/>
      <c r="I29" s="161"/>
    </row>
    <row r="30" spans="1:9" ht="94.5" x14ac:dyDescent="0.25">
      <c r="A30" s="158" t="s">
        <v>909</v>
      </c>
      <c r="B30" s="56" t="s">
        <v>910</v>
      </c>
      <c r="C30" s="34" t="s">
        <v>68</v>
      </c>
      <c r="D30" s="34" t="s">
        <v>246</v>
      </c>
      <c r="E30" s="35"/>
      <c r="F30" s="35"/>
      <c r="G30" s="35"/>
      <c r="H30" s="35"/>
      <c r="I30" s="21"/>
    </row>
    <row r="31" spans="1:9" ht="31.5" x14ac:dyDescent="0.25">
      <c r="A31" s="158" t="s">
        <v>911</v>
      </c>
      <c r="B31" s="56" t="s">
        <v>777</v>
      </c>
      <c r="C31" s="34" t="s">
        <v>68</v>
      </c>
      <c r="D31" s="34" t="s">
        <v>246</v>
      </c>
      <c r="E31" s="35"/>
      <c r="F31" s="35"/>
      <c r="G31" s="35"/>
      <c r="H31" s="35"/>
      <c r="I31" s="21"/>
    </row>
    <row r="32" spans="1:9" ht="63" x14ac:dyDescent="0.25">
      <c r="A32" s="158" t="s">
        <v>912</v>
      </c>
      <c r="B32" s="56" t="s">
        <v>913</v>
      </c>
      <c r="C32" s="34" t="s">
        <v>259</v>
      </c>
      <c r="D32" s="34" t="s">
        <v>246</v>
      </c>
      <c r="E32" s="35"/>
      <c r="F32" s="35"/>
      <c r="G32" s="35"/>
      <c r="H32" s="35"/>
      <c r="I32" s="21"/>
    </row>
    <row r="33" spans="1:9" ht="15.75" customHeight="1" x14ac:dyDescent="0.25">
      <c r="A33" s="32" t="s">
        <v>914</v>
      </c>
      <c r="B33" s="125" t="s">
        <v>781</v>
      </c>
      <c r="C33" s="126"/>
      <c r="D33" s="126"/>
      <c r="E33" s="126"/>
      <c r="F33" s="126"/>
      <c r="G33" s="126"/>
      <c r="H33" s="126"/>
      <c r="I33" s="127"/>
    </row>
    <row r="34" spans="1:9" ht="78.75" x14ac:dyDescent="0.25">
      <c r="A34" s="158" t="s">
        <v>915</v>
      </c>
      <c r="B34" s="56" t="s">
        <v>834</v>
      </c>
      <c r="C34" s="34" t="s">
        <v>259</v>
      </c>
      <c r="D34" s="34" t="s">
        <v>246</v>
      </c>
      <c r="E34" s="35"/>
      <c r="F34" s="35"/>
      <c r="G34" s="35"/>
      <c r="H34" s="35"/>
      <c r="I34" s="21"/>
    </row>
    <row r="35" spans="1:9" ht="15.75" customHeight="1" x14ac:dyDescent="0.25">
      <c r="A35" s="32" t="s">
        <v>916</v>
      </c>
      <c r="B35" s="125" t="s">
        <v>785</v>
      </c>
      <c r="C35" s="126"/>
      <c r="D35" s="126"/>
      <c r="E35" s="126"/>
      <c r="F35" s="126"/>
      <c r="G35" s="126"/>
      <c r="H35" s="126"/>
      <c r="I35" s="127"/>
    </row>
    <row r="36" spans="1:9" ht="141.75" x14ac:dyDescent="0.25">
      <c r="A36" s="158" t="s">
        <v>917</v>
      </c>
      <c r="B36" s="56" t="s">
        <v>860</v>
      </c>
      <c r="C36" s="34" t="s">
        <v>259</v>
      </c>
      <c r="D36" s="34" t="s">
        <v>246</v>
      </c>
      <c r="E36" s="35"/>
      <c r="F36" s="35"/>
      <c r="G36" s="35"/>
      <c r="H36" s="35"/>
      <c r="I36" s="21"/>
    </row>
    <row r="37" spans="1:9" ht="94.5" x14ac:dyDescent="0.25">
      <c r="A37" s="158" t="s">
        <v>918</v>
      </c>
      <c r="B37" s="56" t="s">
        <v>862</v>
      </c>
      <c r="C37" s="34" t="s">
        <v>68</v>
      </c>
      <c r="D37" s="34" t="s">
        <v>246</v>
      </c>
      <c r="E37" s="35"/>
      <c r="F37" s="35"/>
      <c r="G37" s="35"/>
      <c r="H37" s="35"/>
      <c r="I37" s="21"/>
    </row>
    <row r="38" spans="1:9" ht="63" x14ac:dyDescent="0.25">
      <c r="A38" s="158" t="s">
        <v>919</v>
      </c>
      <c r="B38" s="56" t="s">
        <v>791</v>
      </c>
      <c r="C38" s="34" t="s">
        <v>245</v>
      </c>
      <c r="D38" s="34" t="s">
        <v>246</v>
      </c>
      <c r="E38" s="35"/>
      <c r="F38" s="35"/>
      <c r="G38" s="35"/>
      <c r="H38" s="35"/>
      <c r="I38" s="21"/>
    </row>
    <row r="39" spans="1:9" ht="189" x14ac:dyDescent="0.25">
      <c r="A39" s="158" t="s">
        <v>920</v>
      </c>
      <c r="B39" s="56" t="s">
        <v>793</v>
      </c>
      <c r="C39" s="34" t="s">
        <v>259</v>
      </c>
      <c r="D39" s="34" t="s">
        <v>246</v>
      </c>
      <c r="E39" s="35"/>
      <c r="F39" s="35"/>
      <c r="G39" s="35"/>
      <c r="H39" s="35"/>
      <c r="I39" s="21"/>
    </row>
    <row r="40" spans="1:9" ht="110.25" x14ac:dyDescent="0.25">
      <c r="A40" s="158" t="s">
        <v>921</v>
      </c>
      <c r="B40" s="56" t="s">
        <v>867</v>
      </c>
      <c r="C40" s="34" t="s">
        <v>259</v>
      </c>
      <c r="D40" s="34" t="s">
        <v>246</v>
      </c>
      <c r="E40" s="35"/>
      <c r="F40" s="35"/>
      <c r="G40" s="35"/>
      <c r="H40" s="35"/>
      <c r="I40" s="21"/>
    </row>
    <row r="41" spans="1:9" ht="15.75" customHeight="1" x14ac:dyDescent="0.25">
      <c r="A41" s="32" t="s">
        <v>922</v>
      </c>
      <c r="B41" s="125" t="s">
        <v>797</v>
      </c>
      <c r="C41" s="126"/>
      <c r="D41" s="126"/>
      <c r="E41" s="126"/>
      <c r="F41" s="126"/>
      <c r="G41" s="126"/>
      <c r="H41" s="126"/>
      <c r="I41" s="127"/>
    </row>
    <row r="42" spans="1:9" s="1" customFormat="1" ht="94.5" x14ac:dyDescent="0.25">
      <c r="A42" s="158" t="s">
        <v>923</v>
      </c>
      <c r="B42" s="56" t="s">
        <v>799</v>
      </c>
      <c r="C42" s="34" t="s">
        <v>259</v>
      </c>
      <c r="D42" s="34" t="s">
        <v>246</v>
      </c>
      <c r="E42" s="35"/>
      <c r="F42" s="35"/>
      <c r="G42" s="35"/>
      <c r="H42" s="35"/>
      <c r="I42" s="21"/>
    </row>
    <row r="43" spans="1:9" ht="15.75" x14ac:dyDescent="0.25">
      <c r="A43" s="32" t="s">
        <v>924</v>
      </c>
      <c r="B43" s="159" t="s">
        <v>925</v>
      </c>
      <c r="C43" s="160"/>
      <c r="D43" s="160"/>
      <c r="E43" s="160"/>
      <c r="F43" s="160"/>
      <c r="G43" s="160"/>
      <c r="H43" s="160"/>
      <c r="I43" s="161"/>
    </row>
    <row r="44" spans="1:9" s="1" customFormat="1" ht="78.75" x14ac:dyDescent="0.25">
      <c r="A44" s="158" t="s">
        <v>926</v>
      </c>
      <c r="B44" s="56" t="s">
        <v>927</v>
      </c>
      <c r="C44" s="34" t="s">
        <v>259</v>
      </c>
      <c r="D44" s="34" t="s">
        <v>246</v>
      </c>
      <c r="E44" s="35"/>
      <c r="F44" s="35"/>
      <c r="G44" s="35"/>
      <c r="H44" s="35"/>
      <c r="I44" s="21"/>
    </row>
    <row r="45" spans="1:9" s="1" customFormat="1" ht="94.5" x14ac:dyDescent="0.25">
      <c r="A45" s="158" t="s">
        <v>928</v>
      </c>
      <c r="B45" s="56" t="s">
        <v>929</v>
      </c>
      <c r="C45" s="34" t="s">
        <v>361</v>
      </c>
      <c r="D45" s="34" t="s">
        <v>246</v>
      </c>
      <c r="E45" s="35"/>
      <c r="F45" s="35"/>
      <c r="G45" s="35"/>
      <c r="H45" s="35"/>
      <c r="I45" s="21"/>
    </row>
    <row r="46" spans="1:9" ht="15.75" x14ac:dyDescent="0.25">
      <c r="A46" s="146" t="s">
        <v>679</v>
      </c>
      <c r="B46" s="145"/>
      <c r="C46" s="145"/>
      <c r="D46" s="145"/>
      <c r="E46" s="145"/>
      <c r="F46" s="145"/>
      <c r="G46" s="145"/>
      <c r="H46" s="145"/>
      <c r="I46" s="147"/>
    </row>
    <row r="47" spans="1:9" ht="15.75" x14ac:dyDescent="0.25">
      <c r="A47" s="125" t="s">
        <v>400</v>
      </c>
      <c r="B47" s="126"/>
      <c r="C47" s="126"/>
      <c r="D47" s="126"/>
      <c r="E47" s="126"/>
      <c r="F47" s="126"/>
      <c r="G47" s="126"/>
      <c r="H47" s="126"/>
      <c r="I47" s="127"/>
    </row>
    <row r="48" spans="1:9" ht="90" customHeight="1" x14ac:dyDescent="0.25">
      <c r="A48" s="279"/>
      <c r="B48" s="280"/>
      <c r="C48" s="280"/>
      <c r="D48" s="280"/>
      <c r="E48" s="280"/>
      <c r="F48" s="280"/>
      <c r="G48" s="280"/>
      <c r="H48" s="280"/>
      <c r="I48" s="281"/>
    </row>
    <row r="49" spans="1:9" ht="15.75" x14ac:dyDescent="0.25">
      <c r="A49" s="9"/>
      <c r="B49" s="9"/>
      <c r="C49" s="9"/>
      <c r="D49" s="9"/>
      <c r="E49" s="9"/>
      <c r="F49" s="9"/>
      <c r="G49" s="9"/>
      <c r="H49" s="9"/>
      <c r="I49" s="9"/>
    </row>
    <row r="50" spans="1:9" ht="15.75" x14ac:dyDescent="0.25">
      <c r="A50" s="9"/>
      <c r="B50" s="9"/>
      <c r="C50" s="9"/>
      <c r="D50" s="9"/>
      <c r="E50" s="9"/>
      <c r="F50" s="9"/>
      <c r="G50" s="9"/>
      <c r="H50" s="9"/>
      <c r="I50" s="9"/>
    </row>
  </sheetData>
  <sheetProtection algorithmName="SHA-512" hashValue="8WiOU6pKvXkdQ3hMDSH6GEAA5RHP8IZkhSpOySBgstm6O2NH4q20L4NWrT5OJZoNoNxpm7uv9CUar40WtSR8Sw==" saltValue="VNDJdV8m8b41Vi+EVS4lJw==" spinCount="100000" sheet="1" formatCells="0" formatColumns="0" formatRows="0"/>
  <mergeCells count="7">
    <mergeCell ref="B5:I5"/>
    <mergeCell ref="A48:I48"/>
    <mergeCell ref="A1:D1"/>
    <mergeCell ref="E1:I1"/>
    <mergeCell ref="A2:D2"/>
    <mergeCell ref="E2:I2"/>
    <mergeCell ref="B4:I4"/>
  </mergeCells>
  <conditionalFormatting sqref="I6:I7">
    <cfRule type="expression" dxfId="13" priority="26">
      <formula>AND(OR(F6="✓", G6="✓", H6="✓"), I6="")</formula>
    </cfRule>
  </conditionalFormatting>
  <conditionalFormatting sqref="I9:I10">
    <cfRule type="expression" dxfId="12" priority="24">
      <formula>AND(OR(F9="✓", G9="✓", H9="✓"), I9="")</formula>
    </cfRule>
  </conditionalFormatting>
  <conditionalFormatting sqref="I12:I14">
    <cfRule type="expression" dxfId="11" priority="21">
      <formula>AND(OR(F12="✓", G12="✓", H12="✓"), I12="")</formula>
    </cfRule>
  </conditionalFormatting>
  <conditionalFormatting sqref="I16">
    <cfRule type="expression" dxfId="10" priority="20">
      <formula>AND(OR(F16="✓", G16="✓", H16="✓"), I16="")</formula>
    </cfRule>
  </conditionalFormatting>
  <conditionalFormatting sqref="I19:I20">
    <cfRule type="expression" dxfId="9" priority="18">
      <formula>AND(OR(F19="✓", G19="✓", H19="✓"), I19="")</formula>
    </cfRule>
  </conditionalFormatting>
  <conditionalFormatting sqref="I22:I24">
    <cfRule type="expression" dxfId="8" priority="15">
      <formula>AND(OR(F22="✓", G22="✓", H22="✓"), I22="")</formula>
    </cfRule>
  </conditionalFormatting>
  <conditionalFormatting sqref="I27:I28">
    <cfRule type="expression" dxfId="7" priority="13">
      <formula>AND(OR(F27="✓", G27="✓", H27="✓"), I27="")</formula>
    </cfRule>
  </conditionalFormatting>
  <conditionalFormatting sqref="I30:I32">
    <cfRule type="expression" dxfId="6" priority="10">
      <formula>AND(OR(F30="✓", G30="✓", H30="✓"), I30="")</formula>
    </cfRule>
  </conditionalFormatting>
  <conditionalFormatting sqref="I34">
    <cfRule type="expression" dxfId="5" priority="9">
      <formula>AND(OR(F34="✓", G34="✓", H34="✓"), I34="")</formula>
    </cfRule>
  </conditionalFormatting>
  <conditionalFormatting sqref="I36:I40">
    <cfRule type="expression" dxfId="4" priority="4">
      <formula>AND(OR(F36="✓", G36="✓", H36="✓"), I36="")</formula>
    </cfRule>
  </conditionalFormatting>
  <conditionalFormatting sqref="I42">
    <cfRule type="expression" dxfId="3" priority="3">
      <formula>AND(OR(F42="✓", G42="✓", H42="✓"), I42="")</formula>
    </cfRule>
  </conditionalFormatting>
  <conditionalFormatting sqref="I44:I45">
    <cfRule type="expression" dxfId="2" priority="1">
      <formula>AND(OR(F44="✓", G44="✓", H44="✓"), I44="")</formula>
    </cfRule>
  </conditionalFormatting>
  <dataValidations disablePrompts="1" count="1">
    <dataValidation type="list" allowBlank="1" showInputMessage="1" showErrorMessage="1" sqref="E44:H45 E6:H7 E42:H42 E16:H16 E22:H24 E30:H32 E9:H10 E34:H34 E12:H14 E19:H20 E27:H28 E36:H40" xr:uid="{41FCF6F0-9F8A-486B-9CB9-7B8A52384454}">
      <formula1>"✓, -----"</formula1>
    </dataValidation>
  </dataValidations>
  <printOptions horizontalCentered="1"/>
  <pageMargins left="0.7" right="0.7" top="0.75" bottom="1" header="0.3" footer="0.3"/>
  <pageSetup orientation="landscape"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rowBreaks count="2" manualBreakCount="2">
    <brk id="7" max="16383" man="1"/>
    <brk id="4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66575-BD18-4234-B7D4-654C4529DD78}">
  <dimension ref="A1:I13"/>
  <sheetViews>
    <sheetView view="pageLayout" zoomScaleNormal="100" workbookViewId="0">
      <selection activeCell="H32" sqref="H32"/>
    </sheetView>
  </sheetViews>
  <sheetFormatPr defaultRowHeight="15" x14ac:dyDescent="0.25"/>
  <sheetData>
    <row r="1" spans="1:9" ht="18.75" x14ac:dyDescent="0.3">
      <c r="A1" s="294" t="s">
        <v>930</v>
      </c>
      <c r="B1" s="294"/>
      <c r="C1" s="294"/>
      <c r="D1" s="294"/>
      <c r="E1" s="294"/>
      <c r="F1" s="294"/>
      <c r="G1" s="294"/>
      <c r="H1" s="294"/>
      <c r="I1" s="294"/>
    </row>
    <row r="2" spans="1:9" ht="18.75" x14ac:dyDescent="0.3">
      <c r="A2" s="294"/>
      <c r="B2" s="294"/>
      <c r="C2" s="294"/>
      <c r="D2" s="294"/>
      <c r="E2" s="294"/>
      <c r="F2" s="294"/>
      <c r="G2" s="294"/>
      <c r="H2" s="294"/>
      <c r="I2" s="294"/>
    </row>
    <row r="3" spans="1:9" ht="77.099999999999994" customHeight="1" x14ac:dyDescent="0.25">
      <c r="A3" s="295" t="s">
        <v>931</v>
      </c>
      <c r="B3" s="295"/>
      <c r="C3" s="295"/>
      <c r="D3" s="295"/>
      <c r="E3" s="295"/>
      <c r="F3" s="295"/>
      <c r="G3" s="295"/>
      <c r="H3" s="295"/>
      <c r="I3" s="295"/>
    </row>
    <row r="4" spans="1:9" ht="14.45" customHeight="1" x14ac:dyDescent="0.25">
      <c r="A4" s="122"/>
      <c r="B4" s="295" t="s">
        <v>932</v>
      </c>
      <c r="C4" s="295"/>
      <c r="D4" s="295"/>
      <c r="E4" s="295"/>
      <c r="F4" s="295"/>
      <c r="G4" s="295"/>
      <c r="H4" s="122"/>
      <c r="I4" s="122"/>
    </row>
    <row r="5" spans="1:9" x14ac:dyDescent="0.25">
      <c r="A5" s="122"/>
      <c r="B5" s="295"/>
      <c r="C5" s="295"/>
      <c r="D5" s="295"/>
      <c r="E5" s="295"/>
      <c r="F5" s="295"/>
      <c r="G5" s="295"/>
      <c r="H5" s="122"/>
      <c r="I5" s="122"/>
    </row>
    <row r="6" spans="1:9" x14ac:dyDescent="0.25">
      <c r="A6" s="122"/>
      <c r="B6" s="293" t="s">
        <v>933</v>
      </c>
      <c r="C6" s="293"/>
      <c r="D6" s="293"/>
      <c r="E6" s="293"/>
      <c r="F6" s="293"/>
      <c r="G6" s="293"/>
      <c r="H6" s="122"/>
      <c r="I6" s="122"/>
    </row>
    <row r="7" spans="1:9" x14ac:dyDescent="0.25">
      <c r="A7" s="122"/>
      <c r="B7" s="293"/>
      <c r="C7" s="293"/>
      <c r="D7" s="293"/>
      <c r="E7" s="293"/>
      <c r="F7" s="293"/>
      <c r="G7" s="293"/>
      <c r="H7" s="122"/>
      <c r="I7" s="122"/>
    </row>
    <row r="8" spans="1:9" x14ac:dyDescent="0.25">
      <c r="A8" s="122"/>
      <c r="B8" s="293" t="s">
        <v>934</v>
      </c>
      <c r="C8" s="293"/>
      <c r="D8" s="293"/>
      <c r="E8" s="293"/>
      <c r="F8" s="293"/>
      <c r="G8" s="293"/>
      <c r="H8" s="122"/>
      <c r="I8" s="122"/>
    </row>
    <row r="9" spans="1:9" x14ac:dyDescent="0.25">
      <c r="A9" s="122"/>
      <c r="B9" s="293"/>
      <c r="C9" s="293"/>
      <c r="D9" s="293"/>
      <c r="E9" s="293"/>
      <c r="F9" s="293"/>
      <c r="G9" s="293"/>
      <c r="H9" s="122"/>
      <c r="I9" s="122"/>
    </row>
    <row r="10" spans="1:9" x14ac:dyDescent="0.25">
      <c r="A10" s="122"/>
      <c r="B10" s="293" t="s">
        <v>935</v>
      </c>
      <c r="C10" s="293"/>
      <c r="D10" s="293"/>
      <c r="E10" s="293"/>
      <c r="F10" s="293"/>
      <c r="G10" s="293"/>
      <c r="H10" s="122"/>
      <c r="I10" s="122"/>
    </row>
    <row r="11" spans="1:9" x14ac:dyDescent="0.25">
      <c r="A11" s="122"/>
      <c r="B11" s="293"/>
      <c r="C11" s="293"/>
      <c r="D11" s="293"/>
      <c r="E11" s="293"/>
      <c r="F11" s="293"/>
      <c r="G11" s="293"/>
      <c r="H11" s="122"/>
      <c r="I11" s="122"/>
    </row>
    <row r="12" spans="1:9" x14ac:dyDescent="0.25">
      <c r="A12" s="122"/>
      <c r="B12" s="293" t="s">
        <v>936</v>
      </c>
      <c r="C12" s="293"/>
      <c r="D12" s="293"/>
      <c r="E12" s="293"/>
      <c r="F12" s="293"/>
      <c r="G12" s="293"/>
      <c r="H12" s="122"/>
      <c r="I12" s="122"/>
    </row>
    <row r="13" spans="1:9" x14ac:dyDescent="0.25">
      <c r="A13" s="122"/>
      <c r="B13" s="293"/>
      <c r="C13" s="293"/>
      <c r="D13" s="293"/>
      <c r="E13" s="293"/>
      <c r="F13" s="293"/>
      <c r="G13" s="293"/>
      <c r="H13" s="122"/>
      <c r="I13" s="122"/>
    </row>
  </sheetData>
  <sheetProtection algorithmName="SHA-512" hashValue="2ZzgDcercSfYvnbqQ7HsXYI6cVeINq8gXBB3jmT/pVXDQn+xyZwy3t7lwFgdS3KamYBnCVNtRSP+PQH6xVXxpQ==" saltValue="ds5XFvpu+/LW+Y6q+kv72g==" spinCount="100000" sheet="1" objects="1" scenarios="1"/>
  <mergeCells count="8">
    <mergeCell ref="B10:G11"/>
    <mergeCell ref="B12:G13"/>
    <mergeCell ref="A1:I1"/>
    <mergeCell ref="A2:I2"/>
    <mergeCell ref="A3:I3"/>
    <mergeCell ref="B4:G5"/>
    <mergeCell ref="B6:G7"/>
    <mergeCell ref="B8:G9"/>
  </mergeCells>
  <pageMargins left="0.7" right="0.7" top="0.75" bottom="0.75" header="0.3" footer="0.3"/>
  <pageSetup orientation="portrait" horizontalDpi="1200" verticalDpi="1200"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B297F-2E6F-4D91-B8C0-ECC811251E5D}">
  <sheetPr>
    <pageSetUpPr fitToPage="1"/>
  </sheetPr>
  <dimension ref="A1:I46"/>
  <sheetViews>
    <sheetView view="pageLayout" zoomScaleNormal="100" workbookViewId="0">
      <selection activeCell="G8" sqref="G8:I9"/>
    </sheetView>
  </sheetViews>
  <sheetFormatPr defaultRowHeight="15" x14ac:dyDescent="0.25"/>
  <cols>
    <col min="1" max="1" width="13.28515625" customWidth="1"/>
    <col min="5" max="5" width="16.5703125" customWidth="1"/>
    <col min="6" max="6" width="7.7109375" customWidth="1"/>
    <col min="7" max="7" width="7.5703125" customWidth="1"/>
    <col min="8" max="8" width="7.85546875" customWidth="1"/>
    <col min="9" max="9" width="8.5703125" customWidth="1"/>
    <col min="10" max="10" width="2.140625" customWidth="1"/>
  </cols>
  <sheetData>
    <row r="1" spans="1:9" ht="22.5" customHeight="1" x14ac:dyDescent="0.3">
      <c r="A1" s="296" t="s">
        <v>117</v>
      </c>
      <c r="B1" s="296"/>
      <c r="C1" s="296"/>
      <c r="D1" s="296"/>
      <c r="E1" s="296"/>
      <c r="F1" s="296"/>
      <c r="G1" s="296"/>
      <c r="H1" s="296"/>
      <c r="I1" s="296"/>
    </row>
    <row r="2" spans="1:9" ht="22.5" customHeight="1" x14ac:dyDescent="0.3">
      <c r="A2" s="296" t="s">
        <v>937</v>
      </c>
      <c r="B2" s="296"/>
      <c r="C2" s="296"/>
      <c r="D2" s="296"/>
      <c r="E2" s="296"/>
      <c r="F2" s="296"/>
      <c r="G2" s="296"/>
      <c r="H2" s="296"/>
      <c r="I2" s="296"/>
    </row>
    <row r="3" spans="1:9" ht="11.45" customHeight="1" x14ac:dyDescent="0.3">
      <c r="A3" s="297"/>
      <c r="B3" s="297"/>
      <c r="C3" s="297"/>
      <c r="D3" s="297"/>
      <c r="E3" s="297"/>
      <c r="F3" s="297"/>
      <c r="G3" s="297"/>
      <c r="H3" s="297"/>
      <c r="I3" s="297"/>
    </row>
    <row r="4" spans="1:9" ht="18.75" x14ac:dyDescent="0.3">
      <c r="A4" s="162"/>
      <c r="B4" s="162"/>
      <c r="C4" s="162"/>
      <c r="D4" s="162"/>
      <c r="E4" s="162"/>
      <c r="F4" s="162"/>
      <c r="G4" s="162"/>
      <c r="H4" s="162"/>
      <c r="I4" s="162"/>
    </row>
    <row r="5" spans="1:9" ht="15.75" x14ac:dyDescent="0.25">
      <c r="A5" s="298" t="s">
        <v>938</v>
      </c>
      <c r="B5" s="299"/>
      <c r="C5" s="299"/>
      <c r="D5" s="299"/>
      <c r="E5" s="300"/>
      <c r="F5" s="301" t="s">
        <v>939</v>
      </c>
      <c r="G5" s="302"/>
      <c r="H5" s="302"/>
      <c r="I5" s="303"/>
    </row>
    <row r="6" spans="1:9" ht="15.75" x14ac:dyDescent="0.25">
      <c r="A6" s="315" t="s">
        <v>117</v>
      </c>
      <c r="B6" s="316"/>
      <c r="C6" s="316"/>
      <c r="D6" s="316"/>
      <c r="E6" s="317"/>
      <c r="F6" s="118"/>
      <c r="G6" s="123"/>
      <c r="H6" s="121" t="s">
        <v>940</v>
      </c>
      <c r="I6" s="124"/>
    </row>
    <row r="7" spans="1:9" ht="15.75" x14ac:dyDescent="0.25">
      <c r="A7" s="304" t="s">
        <v>941</v>
      </c>
      <c r="B7" s="305"/>
      <c r="C7" s="305"/>
      <c r="D7" s="305"/>
      <c r="E7" s="306"/>
      <c r="F7" s="133"/>
      <c r="G7" s="134"/>
      <c r="H7" s="134"/>
      <c r="I7" s="135"/>
    </row>
    <row r="8" spans="1:9" x14ac:dyDescent="0.25">
      <c r="A8" s="322" t="s">
        <v>942</v>
      </c>
      <c r="B8" s="323"/>
      <c r="C8" s="307">
        <f>'Cover Page'!B6</f>
        <v>0</v>
      </c>
      <c r="D8" s="307"/>
      <c r="E8" s="308"/>
      <c r="F8" s="119" t="s">
        <v>66</v>
      </c>
      <c r="G8" s="311">
        <f>'Cover Page'!D20</f>
        <v>0</v>
      </c>
      <c r="H8" s="311"/>
      <c r="I8" s="312"/>
    </row>
    <row r="9" spans="1:9" x14ac:dyDescent="0.25">
      <c r="A9" s="324"/>
      <c r="B9" s="325"/>
      <c r="C9" s="309"/>
      <c r="D9" s="309"/>
      <c r="E9" s="310"/>
      <c r="F9" s="120"/>
      <c r="G9" s="313"/>
      <c r="H9" s="313"/>
      <c r="I9" s="314"/>
    </row>
    <row r="10" spans="1:9" x14ac:dyDescent="0.25">
      <c r="A10" s="326" t="s">
        <v>943</v>
      </c>
      <c r="B10" s="327"/>
      <c r="C10" s="307">
        <f>'Cover Page'!F30</f>
        <v>0</v>
      </c>
      <c r="D10" s="307"/>
      <c r="E10" s="307"/>
      <c r="F10" s="307"/>
      <c r="G10" s="307"/>
      <c r="H10" s="307"/>
      <c r="I10" s="308"/>
    </row>
    <row r="11" spans="1:9" x14ac:dyDescent="0.25">
      <c r="A11" s="328"/>
      <c r="B11" s="329"/>
      <c r="C11" s="309"/>
      <c r="D11" s="309"/>
      <c r="E11" s="309"/>
      <c r="F11" s="309"/>
      <c r="G11" s="309"/>
      <c r="H11" s="309"/>
      <c r="I11" s="310"/>
    </row>
    <row r="12" spans="1:9" x14ac:dyDescent="0.25">
      <c r="A12" s="333" t="s">
        <v>944</v>
      </c>
      <c r="B12" s="318">
        <f>'Cover Page'!C24</f>
        <v>0</v>
      </c>
      <c r="C12" s="307"/>
      <c r="D12" s="307"/>
      <c r="E12" s="307"/>
      <c r="F12" s="307"/>
      <c r="G12" s="307"/>
      <c r="H12" s="307"/>
      <c r="I12" s="308"/>
    </row>
    <row r="13" spans="1:9" x14ac:dyDescent="0.25">
      <c r="A13" s="333"/>
      <c r="B13" s="319"/>
      <c r="C13" s="309"/>
      <c r="D13" s="309"/>
      <c r="E13" s="309"/>
      <c r="F13" s="309"/>
      <c r="G13" s="309"/>
      <c r="H13" s="309"/>
      <c r="I13" s="310"/>
    </row>
    <row r="14" spans="1:9" x14ac:dyDescent="0.25">
      <c r="A14" s="166" t="s">
        <v>945</v>
      </c>
      <c r="B14" s="167"/>
      <c r="C14" s="167"/>
      <c r="D14" s="167"/>
      <c r="E14" s="167"/>
      <c r="F14" s="167"/>
      <c r="G14" s="167"/>
      <c r="H14" s="167"/>
      <c r="I14" s="168"/>
    </row>
    <row r="15" spans="1:9" x14ac:dyDescent="0.25">
      <c r="A15" s="318">
        <f>INDEX('Master Question List'!C4:C459,MATCH('Corrective Action Report'!I25,'Master Question List'!A4:A459,0))</f>
        <v>0</v>
      </c>
      <c r="B15" s="307"/>
      <c r="C15" s="307"/>
      <c r="D15" s="307"/>
      <c r="E15" s="307"/>
      <c r="F15" s="307"/>
      <c r="G15" s="307"/>
      <c r="H15" s="307"/>
      <c r="I15" s="308"/>
    </row>
    <row r="16" spans="1:9" x14ac:dyDescent="0.25">
      <c r="A16" s="334"/>
      <c r="B16" s="335"/>
      <c r="C16" s="335"/>
      <c r="D16" s="335"/>
      <c r="E16" s="335"/>
      <c r="F16" s="335"/>
      <c r="G16" s="335"/>
      <c r="H16" s="335"/>
      <c r="I16" s="336"/>
    </row>
    <row r="17" spans="1:9" x14ac:dyDescent="0.25">
      <c r="A17" s="334"/>
      <c r="B17" s="335"/>
      <c r="C17" s="335"/>
      <c r="D17" s="335"/>
      <c r="E17" s="335"/>
      <c r="F17" s="335"/>
      <c r="G17" s="335"/>
      <c r="H17" s="335"/>
      <c r="I17" s="336"/>
    </row>
    <row r="18" spans="1:9" x14ac:dyDescent="0.25">
      <c r="A18" s="334"/>
      <c r="B18" s="335"/>
      <c r="C18" s="335"/>
      <c r="D18" s="335"/>
      <c r="E18" s="335"/>
      <c r="F18" s="335"/>
      <c r="G18" s="335"/>
      <c r="H18" s="335"/>
      <c r="I18" s="336"/>
    </row>
    <row r="19" spans="1:9" x14ac:dyDescent="0.25">
      <c r="A19" s="334"/>
      <c r="B19" s="335"/>
      <c r="C19" s="335"/>
      <c r="D19" s="335"/>
      <c r="E19" s="335"/>
      <c r="F19" s="335"/>
      <c r="G19" s="335"/>
      <c r="H19" s="335"/>
      <c r="I19" s="336"/>
    </row>
    <row r="20" spans="1:9" x14ac:dyDescent="0.25">
      <c r="A20" s="334"/>
      <c r="B20" s="335"/>
      <c r="C20" s="335"/>
      <c r="D20" s="335"/>
      <c r="E20" s="335"/>
      <c r="F20" s="335"/>
      <c r="G20" s="335"/>
      <c r="H20" s="335"/>
      <c r="I20" s="336"/>
    </row>
    <row r="21" spans="1:9" x14ac:dyDescent="0.25">
      <c r="A21" s="334"/>
      <c r="B21" s="335"/>
      <c r="C21" s="335"/>
      <c r="D21" s="335"/>
      <c r="E21" s="335"/>
      <c r="F21" s="335"/>
      <c r="G21" s="335"/>
      <c r="H21" s="335"/>
      <c r="I21" s="336"/>
    </row>
    <row r="22" spans="1:9" x14ac:dyDescent="0.25">
      <c r="A22" s="334"/>
      <c r="B22" s="335"/>
      <c r="C22" s="335"/>
      <c r="D22" s="335"/>
      <c r="E22" s="335"/>
      <c r="F22" s="335"/>
      <c r="G22" s="335"/>
      <c r="H22" s="335"/>
      <c r="I22" s="336"/>
    </row>
    <row r="23" spans="1:9" x14ac:dyDescent="0.25">
      <c r="A23" s="319"/>
      <c r="B23" s="309"/>
      <c r="C23" s="309"/>
      <c r="D23" s="309"/>
      <c r="E23" s="309"/>
      <c r="F23" s="309"/>
      <c r="G23" s="309"/>
      <c r="H23" s="309"/>
      <c r="I23" s="310"/>
    </row>
    <row r="24" spans="1:9" x14ac:dyDescent="0.25">
      <c r="A24" s="330" t="s">
        <v>946</v>
      </c>
      <c r="B24" s="331"/>
      <c r="C24" s="331"/>
      <c r="D24" s="331"/>
      <c r="E24" s="331"/>
      <c r="F24" s="341" t="s">
        <v>46</v>
      </c>
      <c r="G24" s="341"/>
      <c r="H24" s="341"/>
      <c r="I24" s="342"/>
    </row>
    <row r="25" spans="1:9" x14ac:dyDescent="0.25">
      <c r="A25" s="164" t="s">
        <v>947</v>
      </c>
      <c r="B25" s="165"/>
      <c r="C25" s="165"/>
      <c r="D25" s="165"/>
      <c r="E25" s="165"/>
      <c r="F25" s="165"/>
      <c r="G25" s="165"/>
      <c r="H25" s="170"/>
      <c r="I25" s="173"/>
    </row>
    <row r="26" spans="1:9" x14ac:dyDescent="0.25">
      <c r="A26" s="132" t="s">
        <v>948</v>
      </c>
      <c r="B26" s="132"/>
      <c r="C26" s="132"/>
      <c r="D26" s="132"/>
      <c r="E26" s="132"/>
      <c r="F26" s="132"/>
      <c r="G26" s="132"/>
      <c r="H26" s="132"/>
      <c r="I26" s="132"/>
    </row>
    <row r="27" spans="1:9" x14ac:dyDescent="0.25">
      <c r="A27" s="334"/>
      <c r="B27" s="335"/>
      <c r="C27" s="335"/>
      <c r="D27" s="335"/>
      <c r="E27" s="335"/>
      <c r="F27" s="335"/>
      <c r="G27" s="335"/>
      <c r="H27" s="335"/>
      <c r="I27" s="336"/>
    </row>
    <row r="28" spans="1:9" x14ac:dyDescent="0.25">
      <c r="A28" s="334"/>
      <c r="B28" s="335"/>
      <c r="C28" s="335"/>
      <c r="D28" s="335"/>
      <c r="E28" s="335"/>
      <c r="F28" s="335"/>
      <c r="G28" s="335"/>
      <c r="H28" s="335"/>
      <c r="I28" s="336"/>
    </row>
    <row r="29" spans="1:9" x14ac:dyDescent="0.25">
      <c r="A29" s="334"/>
      <c r="B29" s="335"/>
      <c r="C29" s="335"/>
      <c r="D29" s="335"/>
      <c r="E29" s="335"/>
      <c r="F29" s="335"/>
      <c r="G29" s="335"/>
      <c r="H29" s="335"/>
      <c r="I29" s="336"/>
    </row>
    <row r="30" spans="1:9" x14ac:dyDescent="0.25">
      <c r="A30" s="334"/>
      <c r="B30" s="335"/>
      <c r="C30" s="335"/>
      <c r="D30" s="335"/>
      <c r="E30" s="335"/>
      <c r="F30" s="335"/>
      <c r="G30" s="335"/>
      <c r="H30" s="335"/>
      <c r="I30" s="336"/>
    </row>
    <row r="31" spans="1:9" x14ac:dyDescent="0.25">
      <c r="A31" s="334"/>
      <c r="B31" s="335"/>
      <c r="C31" s="335"/>
      <c r="D31" s="335"/>
      <c r="E31" s="335"/>
      <c r="F31" s="335"/>
      <c r="G31" s="335"/>
      <c r="H31" s="335"/>
      <c r="I31" s="336"/>
    </row>
    <row r="32" spans="1:9" x14ac:dyDescent="0.25">
      <c r="A32" s="334"/>
      <c r="B32" s="335"/>
      <c r="C32" s="335"/>
      <c r="D32" s="335"/>
      <c r="E32" s="335"/>
      <c r="F32" s="335"/>
      <c r="G32" s="335"/>
      <c r="H32" s="335"/>
      <c r="I32" s="336"/>
    </row>
    <row r="33" spans="1:9" x14ac:dyDescent="0.25">
      <c r="A33" s="334"/>
      <c r="B33" s="335"/>
      <c r="C33" s="335"/>
      <c r="D33" s="335"/>
      <c r="E33" s="335"/>
      <c r="F33" s="335"/>
      <c r="G33" s="335"/>
      <c r="H33" s="335"/>
      <c r="I33" s="336"/>
    </row>
    <row r="34" spans="1:9" x14ac:dyDescent="0.25">
      <c r="A34" s="334"/>
      <c r="B34" s="335"/>
      <c r="C34" s="335"/>
      <c r="D34" s="335"/>
      <c r="E34" s="335"/>
      <c r="F34" s="335"/>
      <c r="G34" s="335"/>
      <c r="H34" s="335"/>
      <c r="I34" s="336"/>
    </row>
    <row r="35" spans="1:9" x14ac:dyDescent="0.25">
      <c r="A35" s="334"/>
      <c r="B35" s="335"/>
      <c r="C35" s="335"/>
      <c r="D35" s="335"/>
      <c r="E35" s="335"/>
      <c r="F35" s="335"/>
      <c r="G35" s="335"/>
      <c r="H35" s="335"/>
      <c r="I35" s="336"/>
    </row>
    <row r="36" spans="1:9" x14ac:dyDescent="0.25">
      <c r="A36" s="334"/>
      <c r="B36" s="335"/>
      <c r="C36" s="335"/>
      <c r="D36" s="335"/>
      <c r="E36" s="335"/>
      <c r="F36" s="335"/>
      <c r="G36" s="335"/>
      <c r="H36" s="335"/>
      <c r="I36" s="336"/>
    </row>
    <row r="37" spans="1:9" x14ac:dyDescent="0.25">
      <c r="A37" s="334"/>
      <c r="B37" s="335"/>
      <c r="C37" s="335"/>
      <c r="D37" s="335"/>
      <c r="E37" s="335"/>
      <c r="F37" s="335"/>
      <c r="G37" s="335"/>
      <c r="H37" s="335"/>
      <c r="I37" s="336"/>
    </row>
    <row r="38" spans="1:9" x14ac:dyDescent="0.25">
      <c r="A38" s="334"/>
      <c r="B38" s="335"/>
      <c r="C38" s="335"/>
      <c r="D38" s="335"/>
      <c r="E38" s="335"/>
      <c r="F38" s="335"/>
      <c r="G38" s="335"/>
      <c r="H38" s="335"/>
      <c r="I38" s="336"/>
    </row>
    <row r="39" spans="1:9" ht="28.5" customHeight="1" x14ac:dyDescent="0.25">
      <c r="A39" s="332" t="s">
        <v>949</v>
      </c>
      <c r="B39" s="332"/>
      <c r="C39" s="332"/>
      <c r="D39" s="337"/>
      <c r="E39" s="337"/>
      <c r="F39" s="337"/>
      <c r="G39" s="337"/>
      <c r="H39" s="337"/>
      <c r="I39" s="337"/>
    </row>
    <row r="40" spans="1:9" x14ac:dyDescent="0.25">
      <c r="A40" s="332"/>
      <c r="B40" s="332"/>
      <c r="C40" s="332"/>
      <c r="D40" s="337"/>
      <c r="E40" s="337"/>
      <c r="F40" s="337"/>
      <c r="G40" s="337"/>
      <c r="H40" s="337"/>
      <c r="I40" s="337"/>
    </row>
    <row r="41" spans="1:9" x14ac:dyDescent="0.25">
      <c r="A41" s="131" t="s">
        <v>950</v>
      </c>
      <c r="B41" s="131"/>
      <c r="C41" s="131"/>
      <c r="D41" s="131"/>
      <c r="E41" s="131"/>
      <c r="F41" s="131"/>
      <c r="G41" s="131"/>
      <c r="H41" s="131"/>
      <c r="I41" s="131"/>
    </row>
    <row r="42" spans="1:9" x14ac:dyDescent="0.25">
      <c r="A42" s="338" t="s">
        <v>951</v>
      </c>
      <c r="B42" s="339"/>
      <c r="C42" s="339"/>
      <c r="D42" s="339"/>
      <c r="E42" s="339"/>
      <c r="F42" s="339"/>
      <c r="G42" s="339"/>
      <c r="H42" s="339"/>
      <c r="I42" s="340"/>
    </row>
    <row r="43" spans="1:9" x14ac:dyDescent="0.25">
      <c r="A43" s="318"/>
      <c r="B43" s="307"/>
      <c r="C43" s="307"/>
      <c r="D43" s="307"/>
      <c r="E43" s="307"/>
      <c r="F43" s="307"/>
      <c r="G43" s="307"/>
      <c r="H43" s="307"/>
      <c r="I43" s="308"/>
    </row>
    <row r="44" spans="1:9" x14ac:dyDescent="0.25">
      <c r="A44" s="319"/>
      <c r="B44" s="309"/>
      <c r="C44" s="309"/>
      <c r="D44" s="309"/>
      <c r="E44" s="309"/>
      <c r="F44" s="309"/>
      <c r="G44" s="309"/>
      <c r="H44" s="309"/>
      <c r="I44" s="310"/>
    </row>
    <row r="45" spans="1:9" x14ac:dyDescent="0.25">
      <c r="A45" s="320" t="s">
        <v>952</v>
      </c>
      <c r="B45" s="320"/>
      <c r="C45" s="320"/>
      <c r="D45" s="320"/>
      <c r="E45" s="320"/>
      <c r="F45" s="320"/>
      <c r="G45" s="320"/>
      <c r="H45" s="320"/>
      <c r="I45" s="320"/>
    </row>
    <row r="46" spans="1:9" x14ac:dyDescent="0.25">
      <c r="A46" s="163"/>
      <c r="B46" s="163"/>
      <c r="C46" s="163"/>
      <c r="D46" s="163"/>
      <c r="E46" s="163"/>
      <c r="F46" s="163"/>
      <c r="G46" s="163"/>
      <c r="H46" s="321"/>
      <c r="I46" s="321"/>
    </row>
  </sheetData>
  <sheetProtection algorithmName="SHA-512" hashValue="+MDwtepeoYC3AEOZr9Z2DS+PuafaRv5GhOWMMXngWlnBpMn+BfQ0p0ei85zo3F/lJ58TAKWLYba209tfT6zGEw==" saltValue="2cCqRHGyXQEaDTCTQyzw2w==" spinCount="100000" sheet="1" formatCells="0" formatColumns="0" formatRows="0"/>
  <mergeCells count="24">
    <mergeCell ref="A43:I44"/>
    <mergeCell ref="A45:I45"/>
    <mergeCell ref="H46:I46"/>
    <mergeCell ref="A8:B9"/>
    <mergeCell ref="A10:B11"/>
    <mergeCell ref="A24:E24"/>
    <mergeCell ref="A39:C40"/>
    <mergeCell ref="A12:A13"/>
    <mergeCell ref="A27:I38"/>
    <mergeCell ref="D39:I40"/>
    <mergeCell ref="A42:I42"/>
    <mergeCell ref="B12:I13"/>
    <mergeCell ref="A15:I23"/>
    <mergeCell ref="F24:I24"/>
    <mergeCell ref="A7:E7"/>
    <mergeCell ref="C8:E9"/>
    <mergeCell ref="G8:I9"/>
    <mergeCell ref="C10:I11"/>
    <mergeCell ref="A6:E6"/>
    <mergeCell ref="A1:I1"/>
    <mergeCell ref="A2:I2"/>
    <mergeCell ref="A3:I3"/>
    <mergeCell ref="A5:E5"/>
    <mergeCell ref="F5:I5"/>
  </mergeCells>
  <conditionalFormatting sqref="F24:I24">
    <cfRule type="cellIs" dxfId="1" priority="1" operator="equal">
      <formula>"Please Select One"</formula>
    </cfRule>
  </conditionalFormatting>
  <conditionalFormatting sqref="I25">
    <cfRule type="containsBlanks" dxfId="0" priority="2">
      <formula>LEN(TRIM(I25))=0</formula>
    </cfRule>
  </conditionalFormatting>
  <dataValidations disablePrompts="1" count="1">
    <dataValidation type="list" allowBlank="1" showInputMessage="1" showErrorMessage="1" sqref="F24:I24" xr:uid="{1A6CA1A0-6B67-4812-AF28-AAF8F225396D}">
      <formula1>"Please Select One, Yes, No"</formula1>
    </dataValidation>
  </dataValidations>
  <pageMargins left="0.7" right="0.7" top="0.75" bottom="0.75" header="0.3" footer="0.3"/>
  <pageSetup fitToHeight="0" orientation="portrait" horizontalDpi="1200" verticalDpi="1200"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B608-BAA8-4FE2-943D-90B28B81BFEB}">
  <dimension ref="A1:P459"/>
  <sheetViews>
    <sheetView workbookViewId="0">
      <selection activeCell="E280" sqref="E280"/>
    </sheetView>
  </sheetViews>
  <sheetFormatPr defaultColWidth="8.7109375" defaultRowHeight="14.45" customHeight="1" x14ac:dyDescent="0.25"/>
  <cols>
    <col min="1" max="1" width="8.7109375" style="4"/>
    <col min="2" max="3" width="25" style="4" customWidth="1"/>
    <col min="4" max="4" width="8.7109375" style="4"/>
    <col min="5" max="5" width="23.85546875" style="4" customWidth="1"/>
    <col min="6" max="6" width="20.85546875" style="4" customWidth="1"/>
    <col min="7" max="7" width="8.7109375" style="4"/>
    <col min="8" max="8" width="19.140625" style="4" customWidth="1"/>
    <col min="9" max="9" width="20.140625" style="4" customWidth="1"/>
    <col min="10" max="10" width="8.7109375" style="4"/>
    <col min="11" max="11" width="75.140625" style="4" customWidth="1"/>
    <col min="12" max="12" width="33.42578125" style="4" customWidth="1"/>
    <col min="13" max="13" width="46.5703125" style="4" customWidth="1"/>
    <col min="14" max="14" width="12.7109375" style="4" customWidth="1"/>
    <col min="15" max="15" width="23.140625" style="4" customWidth="1"/>
    <col min="16" max="16" width="19.5703125" style="4" customWidth="1"/>
    <col min="17" max="16384" width="8.7109375" style="4"/>
  </cols>
  <sheetData>
    <row r="1" spans="1:16" ht="14.45" customHeight="1" x14ac:dyDescent="0.25">
      <c r="A1" s="346" t="s">
        <v>953</v>
      </c>
      <c r="B1" s="347"/>
      <c r="C1" s="347"/>
    </row>
    <row r="2" spans="1:16" ht="14.45" customHeight="1" x14ac:dyDescent="0.25">
      <c r="A2" s="346" t="s">
        <v>138</v>
      </c>
      <c r="B2" s="347"/>
      <c r="C2" s="347"/>
      <c r="H2" s="114" t="s">
        <v>954</v>
      </c>
      <c r="K2" s="3" t="s">
        <v>955</v>
      </c>
      <c r="L2" s="93"/>
      <c r="M2" s="93"/>
      <c r="O2" s="93" t="s">
        <v>956</v>
      </c>
      <c r="P2" s="4" t="s">
        <v>957</v>
      </c>
    </row>
    <row r="3" spans="1:16" ht="14.45" customHeight="1" x14ac:dyDescent="0.25">
      <c r="A3" s="43" t="s">
        <v>234</v>
      </c>
      <c r="B3" s="44" t="s">
        <v>235</v>
      </c>
      <c r="C3" s="44" t="s">
        <v>242</v>
      </c>
      <c r="F3" s="4" t="s">
        <v>958</v>
      </c>
      <c r="H3" t="s">
        <v>959</v>
      </c>
      <c r="I3"/>
      <c r="J3"/>
      <c r="K3" s="4" t="s">
        <v>168</v>
      </c>
      <c r="L3" s="117" t="b">
        <v>0</v>
      </c>
      <c r="M3" s="4" t="str">
        <f>IF(L3, K3, "")</f>
        <v/>
      </c>
      <c r="N3" s="4" t="str">
        <f>IF(M3="", "", IF(COUNTIF(L4:$L$12, TRUE)=1, ", and ", IF(COUNTIF(L3:$L$12, TRUE)=1, ".", ", ")))</f>
        <v/>
      </c>
      <c r="O3" s="62">
        <f>COUNTIF('Checklist-Field Ops'!H6:H10, "✓")</f>
        <v>0</v>
      </c>
      <c r="P3" s="4">
        <f>COUNTIF('Checklist-Post-Harvest'!H6:H6,"✓")</f>
        <v>0</v>
      </c>
    </row>
    <row r="4" spans="1:16" ht="14.45" customHeight="1" x14ac:dyDescent="0.25">
      <c r="A4" s="32" t="str">
        <f>'Checklist-General Questions'!A5</f>
        <v>G-1</v>
      </c>
      <c r="B4" s="58" t="str">
        <f>'Checklist-General Questions'!B5</f>
        <v>Management Responsibility</v>
      </c>
      <c r="C4" s="94"/>
      <c r="H4" t="s">
        <v>960</v>
      </c>
      <c r="I4"/>
      <c r="J4"/>
      <c r="K4" s="4" t="s">
        <v>194</v>
      </c>
      <c r="L4" s="117" t="b">
        <v>0</v>
      </c>
      <c r="M4" s="4" t="str">
        <f t="shared" ref="M4:M12" si="0">IF(L4, K4, "")</f>
        <v/>
      </c>
      <c r="N4" s="4" t="str">
        <f>IF(M4="", "", IF(COUNTIF(L5:$L$12, TRUE)=1, ", and ", IF(COUNTIF(L4:$L$12, TRUE)=1, ".", ", ")))</f>
        <v/>
      </c>
      <c r="O4" s="62">
        <f>COUNTIF('Checklist-Field Ops'!H12:H14, "✓")</f>
        <v>0</v>
      </c>
      <c r="P4" s="4">
        <f>COUNTIF('Checklist-Post-Harvest'!H8:H14,"✓")</f>
        <v>0</v>
      </c>
    </row>
    <row r="5" spans="1:16" ht="14.45" customHeight="1" x14ac:dyDescent="0.25">
      <c r="A5" s="32" t="str">
        <f>'Checklist-General Questions'!A6</f>
        <v>G-1.1</v>
      </c>
      <c r="B5" s="58" t="str">
        <f>'Checklist-General Questions'!B6</f>
        <v>A food safety policy shall be in place.</v>
      </c>
      <c r="C5" s="94">
        <f>'Checklist-General Questions'!I6</f>
        <v>0</v>
      </c>
      <c r="H5" t="s">
        <v>961</v>
      </c>
      <c r="I5"/>
      <c r="J5"/>
      <c r="K5" s="4" t="s">
        <v>1022</v>
      </c>
      <c r="L5" s="117" t="b">
        <v>0</v>
      </c>
      <c r="M5" s="4" t="str">
        <f t="shared" si="0"/>
        <v/>
      </c>
      <c r="N5" s="4" t="str">
        <f>IF(M7="", "", IF(COUNTIF(L9:$L$12, TRUE)=1, ", and ", IF(COUNTIF(L5:$L$12, TRUE)=1, ".", ", ")))</f>
        <v/>
      </c>
      <c r="O5" s="62">
        <f>COUNTIF('Checklist-Field Ops'!H16:H16, "✓")</f>
        <v>0</v>
      </c>
      <c r="P5" s="4">
        <f>COUNTIF('Checklist-Post-Harvest'!H16:H18,"✓")</f>
        <v>0</v>
      </c>
    </row>
    <row r="6" spans="1:16" ht="14.45" customHeight="1" x14ac:dyDescent="0.25">
      <c r="A6" s="32" t="str">
        <f>'Checklist-General Questions'!A7</f>
        <v>G-1.1.a</v>
      </c>
      <c r="B6" s="58" t="str">
        <f>'Checklist-General Questions'!B7</f>
        <v>The food safety policy shall include measurable objectives for meeting the safety needs of products.</v>
      </c>
      <c r="C6" s="94" t="str">
        <f>'Checklist-General Questions'!I7</f>
        <v/>
      </c>
      <c r="H6" t="s">
        <v>962</v>
      </c>
      <c r="I6"/>
      <c r="J6"/>
      <c r="K6" s="4" t="s">
        <v>1023</v>
      </c>
      <c r="L6" s="117" t="b">
        <v>0</v>
      </c>
      <c r="M6" s="4" t="str">
        <f t="shared" si="0"/>
        <v/>
      </c>
      <c r="N6" s="4" t="str">
        <f>IF(M5="","",IF(COUNTIF(L9:L10, TRUE)=1,",and",IF(COUNTIF(L7:L10, TRUE)=1, ".",",")))</f>
        <v/>
      </c>
      <c r="O6" s="62">
        <f>COUNTIF('Checklist-Field Ops'!H18:H23, "✓")</f>
        <v>0</v>
      </c>
      <c r="P6" s="4">
        <f>COUNTIF('Checklist-Post-Harvest'!H20:H26,"✓")</f>
        <v>0</v>
      </c>
    </row>
    <row r="7" spans="1:16" ht="14.45" customHeight="1" x14ac:dyDescent="0.25">
      <c r="A7" s="32" t="str">
        <f>'Checklist-General Questions'!A8</f>
        <v>G-1.2</v>
      </c>
      <c r="B7" s="58" t="str">
        <f>'Checklist-General Questions'!B8</f>
        <v>Management has designated individual(s) on-site and remote, including a list of alternatives authorized to act in absence of designated individuals, with roles, responsibilities, and resources for food safety functions.</v>
      </c>
      <c r="C7" s="94">
        <f>'Checklist-General Questions'!I8</f>
        <v>0</v>
      </c>
      <c r="H7" t="s">
        <v>964</v>
      </c>
      <c r="I7"/>
      <c r="J7"/>
      <c r="K7" s="4" t="s">
        <v>1006</v>
      </c>
      <c r="L7" s="117" t="b">
        <v>0</v>
      </c>
      <c r="M7" s="4" t="str">
        <f t="shared" si="0"/>
        <v/>
      </c>
      <c r="N7" s="4" t="str">
        <f>IF(M6="", "", IF(COUNTIF(L10:$L$12, TRUE)=1, ", and ", IF(COUNTIF(L9:$L$12, TRUE)=1, ".", ", ")))</f>
        <v/>
      </c>
      <c r="O7" s="62">
        <f>COUNTIF('Checklist-Field Ops'!H25:H27, "✓")</f>
        <v>0</v>
      </c>
      <c r="P7" s="4">
        <f>COUNTIF('Checklist-Post-Harvest'!H28:H40,"✓")</f>
        <v>0</v>
      </c>
    </row>
    <row r="8" spans="1:16" ht="14.45" customHeight="1" x14ac:dyDescent="0.25">
      <c r="A8" s="32" t="str">
        <f>'Checklist-General Questions'!A9</f>
        <v>G-1.2.a</v>
      </c>
      <c r="B8" s="58" t="str">
        <f>'Checklist-General Questions'!B9</f>
        <v xml:space="preserve">The food safety plan outlines an organizational structure for at least those staff whose activities affect food safety. </v>
      </c>
      <c r="C8" s="94" t="str">
        <f>'Checklist-General Questions'!I9</f>
        <v/>
      </c>
      <c r="H8" t="s">
        <v>13</v>
      </c>
      <c r="I8"/>
      <c r="J8"/>
      <c r="K8" s="4" t="s">
        <v>213</v>
      </c>
      <c r="L8" s="117" t="b">
        <v>0</v>
      </c>
      <c r="M8" s="4" t="str">
        <f t="shared" si="0"/>
        <v/>
      </c>
      <c r="N8" s="4" t="str">
        <f>IF(M8="", "", IF(COUNTIF(L11:$L$12, TRUE)=1, ", and ", IF(COUNTIF(L10:$L$12, TRUE)=1, ".", ", ")))</f>
        <v/>
      </c>
      <c r="O8" s="62">
        <f>COUNTIF('Checklist-Field Ops'!H29:H31, "✓")</f>
        <v>0</v>
      </c>
      <c r="P8" s="4">
        <f>COUNTIF('Checklist-Post-Harvest'!H42:H50,"✓")</f>
        <v>0</v>
      </c>
    </row>
    <row r="9" spans="1:16" ht="14.45" customHeight="1" x14ac:dyDescent="0.25">
      <c r="A9" s="32" t="str">
        <f>'Checklist-General Questions'!A10</f>
        <v>G-1.3</v>
      </c>
      <c r="B9" s="58" t="str">
        <f>'Checklist-General Questions'!B10</f>
        <v>There is a corrective action policy for food safety violations resulting from employees and workers.</v>
      </c>
      <c r="C9" s="94" t="str">
        <f>'Checklist-General Questions'!I10</f>
        <v xml:space="preserve"> </v>
      </c>
      <c r="H9" t="s">
        <v>967</v>
      </c>
      <c r="I9"/>
      <c r="J9"/>
      <c r="K9" s="4" t="s">
        <v>963</v>
      </c>
      <c r="L9" s="117" t="b">
        <v>0</v>
      </c>
      <c r="M9" s="4" t="str">
        <f t="shared" si="0"/>
        <v/>
      </c>
      <c r="N9" s="4" t="str">
        <f>IF(M9="", "", IF(COUNTIF(L12:$L$12, TRUE)=1, ", and ", IF(COUNTIF(L11:$L$12, TRUE)=1, ".", ", ")))</f>
        <v/>
      </c>
      <c r="O9" s="62">
        <f>COUNTIF('Checklist-Field Ops'!H33:H41, "✓")</f>
        <v>0</v>
      </c>
      <c r="P9" s="4">
        <f>COUNTIF('Checklist-Post-Harvest'!H52:H60,"✓")</f>
        <v>0</v>
      </c>
    </row>
    <row r="10" spans="1:16" ht="14.45" customHeight="1" x14ac:dyDescent="0.25">
      <c r="A10" s="32" t="str">
        <f>'Checklist-General Questions'!A11</f>
        <v>G-2</v>
      </c>
      <c r="B10" s="58" t="str">
        <f>'Checklist-General Questions'!B11</f>
        <v>Food Safety Plan or Risk Assessment</v>
      </c>
      <c r="C10" s="94">
        <f>'Checklist-General Questions'!I11</f>
        <v>0</v>
      </c>
      <c r="H10" t="s">
        <v>969</v>
      </c>
      <c r="I10"/>
      <c r="J10"/>
      <c r="K10" s="4" t="s">
        <v>965</v>
      </c>
      <c r="L10" s="117" t="b">
        <v>0</v>
      </c>
      <c r="M10" s="4" t="str">
        <f t="shared" si="0"/>
        <v/>
      </c>
      <c r="N10" s="4" t="str">
        <f>IF(M10="","",".")</f>
        <v/>
      </c>
      <c r="O10" s="62">
        <f>COUNTIF('Checklist-Field Ops'!H44:H44, "✓")</f>
        <v>0</v>
      </c>
      <c r="P10" s="4">
        <f>COUNTIF('Checklist-Post-Harvest'!H62:H71,"✓")</f>
        <v>0</v>
      </c>
    </row>
    <row r="11" spans="1:16" ht="132.94999999999999" customHeight="1" x14ac:dyDescent="0.25">
      <c r="A11" s="32" t="str">
        <f>'Checklist-General Questions'!A12</f>
        <v>G-2.1</v>
      </c>
      <c r="B11" s="58" t="str">
        <f>'Checklist-General Questions'!B12</f>
        <v>There shall be a written Food Safety Plan. The plan shall cover the Operation.  The Operation and products covered shall be defined.</v>
      </c>
      <c r="C11" s="94">
        <f>'Checklist-General Questions'!I12</f>
        <v>0</v>
      </c>
      <c r="H11" t="s">
        <v>970</v>
      </c>
      <c r="I11"/>
      <c r="J11"/>
      <c r="K11" s="4" t="s">
        <v>966</v>
      </c>
      <c r="L11" s="117" t="b">
        <v>0</v>
      </c>
      <c r="M11" s="4" t="str">
        <f t="shared" si="0"/>
        <v/>
      </c>
      <c r="N11" s="4" t="str">
        <f>IF(M11="","",".")</f>
        <v/>
      </c>
      <c r="O11" s="62">
        <f>COUNTIF('Checklist-Field Ops'!H46:H51, "✓")</f>
        <v>0</v>
      </c>
      <c r="P11" s="4">
        <f>COUNTIF('Checklist-Post-Harvest'!H73:H78,"✓")</f>
        <v>0</v>
      </c>
    </row>
    <row r="12" spans="1:16" ht="14.45" customHeight="1" x14ac:dyDescent="0.25">
      <c r="A12" s="32" t="str">
        <f>'Checklist-General Questions'!A13</f>
        <v>G-2.2</v>
      </c>
      <c r="B12" s="58" t="str">
        <f>'Checklist-General Questions'!B13</f>
        <v>The food safety plan shall be reviewed at least annually and when changes that affect the operation occur.</v>
      </c>
      <c r="C12" s="94">
        <f>'Checklist-General Questions'!I13</f>
        <v>0</v>
      </c>
      <c r="H12" t="s">
        <v>971</v>
      </c>
      <c r="I12"/>
      <c r="J12"/>
      <c r="K12" s="4" t="s">
        <v>968</v>
      </c>
      <c r="L12" s="117" t="b">
        <v>0</v>
      </c>
      <c r="M12" s="4" t="str">
        <f t="shared" si="0"/>
        <v/>
      </c>
      <c r="O12" s="62">
        <f>COUNTIF('Checklist-Field Ops'!H53:H56, "✓")</f>
        <v>0</v>
      </c>
    </row>
    <row r="13" spans="1:16" ht="14.45" customHeight="1" x14ac:dyDescent="0.25">
      <c r="A13" s="32" t="str">
        <f>'Checklist-General Questions'!A14</f>
        <v>G-2.3</v>
      </c>
      <c r="B13" s="58" t="str">
        <f>'Checklist-General Questions'!B14</f>
        <v>Operation has an approved supplier program for all incoming materials, including packaging, soil amendments, and alternative growing media, soil-less media, and substrates.</v>
      </c>
      <c r="C13" s="94">
        <f>'Checklist-General Questions'!I14</f>
        <v>0</v>
      </c>
      <c r="H13" t="s">
        <v>972</v>
      </c>
      <c r="I13"/>
      <c r="J13"/>
      <c r="K13" s="4" t="s">
        <v>95</v>
      </c>
      <c r="L13" s="117" t="b">
        <v>0</v>
      </c>
      <c r="M13" s="4" t="str">
        <f>IF(L13, " Auditee has requested Azzule posting.", "")</f>
        <v/>
      </c>
      <c r="O13" s="62">
        <f>COUNTIF('Checklist-Field Ops'!H58:H65, "✓")</f>
        <v>0</v>
      </c>
    </row>
    <row r="14" spans="1:16" ht="14.45" customHeight="1" x14ac:dyDescent="0.25">
      <c r="A14" s="32" t="str">
        <f>'Checklist-General Questions'!A15</f>
        <v>G-2.4</v>
      </c>
      <c r="B14" s="58" t="str">
        <f>'Checklist-General Questions'!B15</f>
        <v xml:space="preserve">Operation has an approved services program for all services which may impact the safety of the product. </v>
      </c>
      <c r="C14" s="94">
        <f>'Checklist-General Questions'!I15</f>
        <v>0</v>
      </c>
      <c r="H14" t="s">
        <v>973</v>
      </c>
      <c r="I14"/>
      <c r="J14"/>
      <c r="L14" s="4" t="str">
        <f>M3&amp;N3&amp;M4&amp;N4&amp;M4&amp;M7&amp;N5&amp;M5&amp;N6&amp;M6&amp;N7&amp;M8&amp;N8&amp;M9&amp;N9&amp;M10&amp;N10</f>
        <v/>
      </c>
      <c r="O14" s="62">
        <f>COUNTIF('Checklist-Field Ops'!H67:H69, "✓")</f>
        <v>0</v>
      </c>
    </row>
    <row r="15" spans="1:16" ht="14.45" customHeight="1" x14ac:dyDescent="0.25">
      <c r="A15" s="32" t="str">
        <f>'Checklist-General Questions'!A16</f>
        <v>G-2.4.a</v>
      </c>
      <c r="B15" s="58" t="str">
        <f>'Checklist-General Questions'!B16</f>
        <v>Approved supplier program contains written procedures for the evaluation, approval, and continued monitoring of suppliers and service providers.</v>
      </c>
      <c r="C15" s="94" t="str">
        <f>'Checklist-General Questions'!I16</f>
        <v/>
      </c>
      <c r="H15" t="s">
        <v>974</v>
      </c>
      <c r="I15"/>
      <c r="J15"/>
      <c r="K15" s="4" t="s">
        <v>986</v>
      </c>
      <c r="L15" s="4" t="str">
        <f>IF('Cover Page'!A2= "Harmonized GAP Plus+ Audit Checklist", TRUE, "")</f>
        <v/>
      </c>
      <c r="M15" s="4" t="str">
        <f>IF(L15=TRUE, "$250.00 Fee for GFSI Certification.", "")</f>
        <v/>
      </c>
      <c r="O15" s="62">
        <f>COUNTIF('Checklist-Field Ops'!H71:H72, "✓")</f>
        <v>0</v>
      </c>
    </row>
    <row r="16" spans="1:16" ht="14.45" customHeight="1" x14ac:dyDescent="0.25">
      <c r="A16" s="32" t="str">
        <f>'Checklist-General Questions'!A17</f>
        <v>G-3</v>
      </c>
      <c r="B16" s="58" t="str">
        <f>'Checklist-General Questions'!B17</f>
        <v>Documentation and Recordkeeping</v>
      </c>
      <c r="C16" s="94">
        <f>'Checklist-General Questions'!I17</f>
        <v>0</v>
      </c>
      <c r="H16" t="s">
        <v>975</v>
      </c>
      <c r="I16"/>
      <c r="J16"/>
      <c r="O16" s="62"/>
    </row>
    <row r="17" spans="1:15" ht="14.45" customHeight="1" x14ac:dyDescent="0.25">
      <c r="A17" s="32" t="str">
        <f>'Checklist-General Questions'!A18</f>
        <v>G-3.1</v>
      </c>
      <c r="B17" s="58" t="str">
        <f>'Checklist-General Questions'!B18</f>
        <v>Documentation shall be kept that demonstrates the food safety plan is being followed.</v>
      </c>
      <c r="C17" s="94">
        <f>'Checklist-General Questions'!I18</f>
        <v>0</v>
      </c>
      <c r="H17" t="s">
        <v>976</v>
      </c>
      <c r="I17"/>
      <c r="J17"/>
      <c r="O17" s="62"/>
    </row>
    <row r="18" spans="1:15" ht="14.45" customHeight="1" x14ac:dyDescent="0.25">
      <c r="A18" s="32" t="str">
        <f>'Checklist-General Questions'!A19</f>
        <v>G-3.2</v>
      </c>
      <c r="B18" s="58" t="str">
        <f>'Checklist-General Questions'!B19</f>
        <v>Documentation shall be readily available for inspection.</v>
      </c>
      <c r="C18" s="94">
        <f>'Checklist-General Questions'!I19</f>
        <v>0</v>
      </c>
      <c r="H18" t="s">
        <v>977</v>
      </c>
      <c r="I18"/>
      <c r="J18"/>
    </row>
    <row r="19" spans="1:15" ht="14.45" customHeight="1" x14ac:dyDescent="0.25">
      <c r="A19" s="32" t="str">
        <f>'Checklist-General Questions'!A20</f>
        <v>G-3.3</v>
      </c>
      <c r="B19" s="58" t="str">
        <f>'Checklist-General Questions'!B20</f>
        <v>Documentation shall be retained for a minimum period of two years, or as required by prevailing regulation.</v>
      </c>
      <c r="C19" s="94">
        <f>'Checklist-General Questions'!I20</f>
        <v>0</v>
      </c>
      <c r="H19" s="4" t="s">
        <v>46</v>
      </c>
    </row>
    <row r="20" spans="1:15" ht="14.45" customHeight="1" x14ac:dyDescent="0.25">
      <c r="A20" s="32" t="str">
        <f>'Checklist-General Questions'!A21</f>
        <v>G-3.3.a</v>
      </c>
      <c r="B20" s="58" t="str">
        <f>'Checklist-General Questions'!B21</f>
        <v>Food safety plan documentation and records shall be securely stored and effectively controlled.</v>
      </c>
      <c r="C20" s="94" t="str">
        <f>'Checklist-General Questions'!I21</f>
        <v/>
      </c>
      <c r="G20" s="114"/>
      <c r="H20" s="114"/>
      <c r="I20" s="114"/>
    </row>
    <row r="21" spans="1:15" ht="14.45" customHeight="1" x14ac:dyDescent="0.25">
      <c r="A21" s="32" t="str">
        <f>'Checklist-General Questions'!A22</f>
        <v>G-4</v>
      </c>
      <c r="B21" s="58" t="str">
        <f>'Checklist-General Questions'!B22</f>
        <v>Worker Education and Training</v>
      </c>
      <c r="C21" s="94">
        <f>'Checklist-General Questions'!I22</f>
        <v>0</v>
      </c>
    </row>
    <row r="22" spans="1:15" ht="14.45" customHeight="1" x14ac:dyDescent="0.25">
      <c r="A22" s="32" t="str">
        <f>'Checklist-General Questions'!A23</f>
        <v>G-4.1</v>
      </c>
      <c r="B22" s="58" t="str">
        <f>'Checklist-General Questions'!B23</f>
        <v>All employees and workers shall receive food safety training, appropriate to their job responsibilities.</v>
      </c>
      <c r="C22" s="94">
        <f>'Checklist-General Questions'!I23</f>
        <v>0</v>
      </c>
    </row>
    <row r="23" spans="1:15" ht="14.45" customHeight="1" x14ac:dyDescent="0.25">
      <c r="A23" s="32" t="str">
        <f>'Checklist-General Questions'!A24</f>
        <v>G-4.2</v>
      </c>
      <c r="B23" s="58" t="str">
        <f>'Checklist-General Questions'!B24</f>
        <v>Employees and workers with supervisory food safety responsibilities shall receive training sufficient to their responsibilities.</v>
      </c>
      <c r="C23" s="94">
        <f>'Checklist-General Questions'!I24</f>
        <v>0</v>
      </c>
    </row>
    <row r="24" spans="1:15" ht="14.45" customHeight="1" x14ac:dyDescent="0.25">
      <c r="A24" s="32" t="str">
        <f>'Checklist-General Questions'!A25</f>
        <v>G-4.3</v>
      </c>
      <c r="B24" s="58" t="str">
        <f>'Checklist-General Questions'!B25</f>
        <v>Contracted workers are held to the relevant food safety standards as they would be as employees or workers.</v>
      </c>
      <c r="C24" s="94">
        <f>'Checklist-General Questions'!I25</f>
        <v>0</v>
      </c>
    </row>
    <row r="25" spans="1:15" ht="14.45" customHeight="1" x14ac:dyDescent="0.25">
      <c r="A25" s="32" t="str">
        <f>'Checklist-General Questions'!A26</f>
        <v>G-5</v>
      </c>
      <c r="B25" s="58" t="str">
        <f>'Checklist-General Questions'!B26</f>
        <v>Sampling and Testing</v>
      </c>
      <c r="C25" s="94">
        <f>'Checklist-General Questions'!I26</f>
        <v>0</v>
      </c>
    </row>
    <row r="26" spans="1:15" ht="14.45" customHeight="1" x14ac:dyDescent="0.25">
      <c r="A26" s="32" t="str">
        <f>'Checklist-General Questions'!A27</f>
        <v>G-5.1</v>
      </c>
      <c r="B26" s="58" t="str">
        <f>'Checklist-General Questions'!B27</f>
        <v>Where laboratory analysis is required in the food safety plan, testing shall be performed by a GLP laboratory or laboratory participating in a proficiency testing program using scientifically valid methods.</v>
      </c>
      <c r="C26" s="94">
        <f>'Checklist-General Questions'!I27</f>
        <v>0</v>
      </c>
    </row>
    <row r="27" spans="1:15" ht="14.45" customHeight="1" x14ac:dyDescent="0.25">
      <c r="A27" s="32" t="str">
        <f>'Checklist-General Questions'!A28</f>
        <v>G-5.2</v>
      </c>
      <c r="B27" s="58" t="str">
        <f>'Checklist-General Questions'!B28</f>
        <v>Where microbiological analysis is required in the food safety plan, samples shall be collected in accordance with an established sampling procedure and prevailing regulations and records kept.</v>
      </c>
      <c r="C27" s="94">
        <f>'Checklist-General Questions'!I28</f>
        <v>0</v>
      </c>
    </row>
    <row r="28" spans="1:15" ht="14.45" customHeight="1" x14ac:dyDescent="0.25">
      <c r="A28" s="32" t="str">
        <f>'Checklist-General Questions'!A29</f>
        <v>G-5.3</v>
      </c>
      <c r="B28" s="58" t="str">
        <f>'Checklist-General Questions'!B29</f>
        <v>All microbiological testing as directed by the food safety plan shall include procedures and actions to be taken based on the results.</v>
      </c>
      <c r="C28" s="94">
        <f>'Checklist-General Questions'!I29</f>
        <v>0</v>
      </c>
    </row>
    <row r="29" spans="1:15" ht="14.45" customHeight="1" x14ac:dyDescent="0.25">
      <c r="A29" s="32" t="str">
        <f>'Checklist-General Questions'!A30</f>
        <v>G-6</v>
      </c>
      <c r="B29" s="58" t="str">
        <f>'Checklist-General Questions'!B30</f>
        <v>Traceability</v>
      </c>
      <c r="C29" s="94">
        <f>'Checklist-General Questions'!I30</f>
        <v>0</v>
      </c>
    </row>
    <row r="30" spans="1:15" ht="14.45" customHeight="1" x14ac:dyDescent="0.25">
      <c r="A30" s="32" t="str">
        <f>'Checklist-General Questions'!A31</f>
        <v>G-6.1</v>
      </c>
      <c r="B30" s="58" t="str">
        <f>'Checklist-General Questions'!B31</f>
        <v>A documented traceability program shall be established.</v>
      </c>
      <c r="C30" s="94">
        <f>'Checklist-General Questions'!I31</f>
        <v>0</v>
      </c>
    </row>
    <row r="31" spans="1:15" ht="14.45" customHeight="1" x14ac:dyDescent="0.25">
      <c r="A31" s="32" t="str">
        <f>'Checklist-General Questions'!A32</f>
        <v>G-6.1.a</v>
      </c>
      <c r="B31" s="58" t="str">
        <f>'Checklist-General Questions'!B32</f>
        <v>Packaging must include product identification.</v>
      </c>
      <c r="C31" s="94" t="str">
        <f>'Checklist-General Questions'!I32</f>
        <v/>
      </c>
    </row>
    <row r="32" spans="1:15" ht="14.45" customHeight="1" x14ac:dyDescent="0.25">
      <c r="A32" s="32" t="str">
        <f>'Checklist-General Questions'!A33</f>
        <v>G-6.1.b</v>
      </c>
      <c r="B32" s="58" t="str">
        <f>'Checklist-General Questions'!B33</f>
        <v>If product is intended for export, product meets labeling regulations of the country(ies) the product is being exported to.</v>
      </c>
      <c r="C32" s="94" t="str">
        <f>'Checklist-General Questions'!I33</f>
        <v/>
      </c>
    </row>
    <row r="33" spans="1:3" ht="14.45" customHeight="1" x14ac:dyDescent="0.25">
      <c r="A33" s="32" t="str">
        <f>'Checklist-General Questions'!A34</f>
        <v>G-6.1.c</v>
      </c>
      <c r="B33" s="58" t="str">
        <f>'Checklist-General Questions'!B34</f>
        <v>If a post-harvest
operation supplies product to a farm stand or Community Supported Agriculture (CSA), records tracing the product from the
post-harvest operation to the farm stand or CSA are required.</v>
      </c>
      <c r="C33" s="94" t="str">
        <f>'Checklist-General Questions'!I34</f>
        <v/>
      </c>
    </row>
    <row r="34" spans="1:3" ht="14.45" customHeight="1" x14ac:dyDescent="0.25">
      <c r="A34" s="32" t="str">
        <f>'Checklist-General Questions'!A35</f>
        <v>G-6.2</v>
      </c>
      <c r="B34" s="58" t="str">
        <f>'Checklist-General Questions'!B35</f>
        <v>A trace back and trace forward exercise shall be performed at least annually.</v>
      </c>
      <c r="C34" s="94">
        <f>'Checklist-General Questions'!I35</f>
        <v>0</v>
      </c>
    </row>
    <row r="35" spans="1:3" ht="14.45" customHeight="1" x14ac:dyDescent="0.25">
      <c r="A35" s="32" t="str">
        <f>'Checklist-General Questions'!A36</f>
        <v>G-7</v>
      </c>
      <c r="B35" s="58" t="str">
        <f>'Checklist-General Questions'!B36</f>
        <v>Recall Program</v>
      </c>
      <c r="C35" s="94">
        <f>'Checklist-General Questions'!I36</f>
        <v>0</v>
      </c>
    </row>
    <row r="36" spans="1:3" ht="14.45" customHeight="1" x14ac:dyDescent="0.25">
      <c r="A36" s="32" t="str">
        <f>'Checklist-General Questions'!A37</f>
        <v>G-7.1</v>
      </c>
      <c r="B36" s="58" t="str">
        <f>'Checklist-General Questions'!B37</f>
        <v>A documented recall program, including written procedures, shall be established.</v>
      </c>
      <c r="C36" s="94">
        <f>'Checklist-General Questions'!I37</f>
        <v>0</v>
      </c>
    </row>
    <row r="37" spans="1:3" ht="14.45" customHeight="1" x14ac:dyDescent="0.25">
      <c r="A37" s="32" t="str">
        <f>'Checklist-General Questions'!A38</f>
        <v>G-7.2</v>
      </c>
      <c r="B37" s="58" t="str">
        <f>'Checklist-General Questions'!B38</f>
        <v xml:space="preserve">The recall program shall have a designated recall team. </v>
      </c>
      <c r="C37" s="94">
        <f>'Checklist-General Questions'!I38</f>
        <v>0</v>
      </c>
    </row>
    <row r="38" spans="1:3" ht="14.45" customHeight="1" x14ac:dyDescent="0.25">
      <c r="A38" s="32" t="str">
        <f>'Checklist-General Questions'!A39</f>
        <v>G-7.3</v>
      </c>
      <c r="B38" s="58" t="str">
        <f>'Checklist-General Questions'!B39</f>
        <v xml:space="preserve">A mock recall exercise shall be performed at least annually at the operation being audited. </v>
      </c>
      <c r="C38" s="94">
        <f>'Checklist-General Questions'!I39</f>
        <v>0</v>
      </c>
    </row>
    <row r="39" spans="1:3" ht="14.45" customHeight="1" x14ac:dyDescent="0.25">
      <c r="A39" s="32" t="str">
        <f>'Checklist-General Questions'!A40</f>
        <v>G-8</v>
      </c>
      <c r="B39" s="58" t="str">
        <f>'Checklist-General Questions'!B40</f>
        <v>Corrective Actions and Food Safety Incidents</v>
      </c>
      <c r="C39" s="94">
        <f>'Checklist-General Questions'!I40</f>
        <v>0</v>
      </c>
    </row>
    <row r="40" spans="1:3" ht="14.45" customHeight="1" x14ac:dyDescent="0.25">
      <c r="A40" s="32" t="str">
        <f>'Checklist-General Questions'!A41</f>
        <v>G-8.1</v>
      </c>
      <c r="B40" s="58" t="str">
        <f>'Checklist-General Questions'!B41</f>
        <v>The operation shall have documented corrective action procedures.</v>
      </c>
      <c r="C40" s="94">
        <f>'Checklist-General Questions'!I41</f>
        <v>0</v>
      </c>
    </row>
    <row r="41" spans="1:3" ht="14.45" customHeight="1" x14ac:dyDescent="0.25">
      <c r="A41" s="32" t="str">
        <f>'Checklist-General Questions'!A42</f>
        <v>G-8.1.a</v>
      </c>
      <c r="B41" s="58" t="str">
        <f>'Checklist-General Questions'!B42</f>
        <v>Corrective action procedures shall include a procedure to evaluate complaints.</v>
      </c>
      <c r="C41" s="94" t="str">
        <f>'Checklist-General Questions'!I42</f>
        <v/>
      </c>
    </row>
    <row r="42" spans="1:3" ht="14.45" customHeight="1" x14ac:dyDescent="0.25">
      <c r="A42" s="32" t="str">
        <f>'Checklist-General Questions'!A43</f>
        <v>G-8.1.b</v>
      </c>
      <c r="B42" s="58" t="str">
        <f>'Checklist-General Questions'!B43</f>
        <v>Food safety incidents are recorded and assessed to determine severity and risk, and are addressed according to a documented food safety incident management procedure.</v>
      </c>
      <c r="C42" s="94" t="str">
        <f>'Checklist-General Questions'!I43</f>
        <v/>
      </c>
    </row>
    <row r="43" spans="1:3" ht="14.45" customHeight="1" x14ac:dyDescent="0.25">
      <c r="A43" s="32" t="str">
        <f>'Checklist-General Questions'!A44</f>
        <v>G-8.2</v>
      </c>
      <c r="B43" s="58" t="str">
        <f>'Checklist-General Questions'!B44</f>
        <v>Non-conforming product on hold for food safety is clearly identified and segregated from other products and packaging materials.</v>
      </c>
      <c r="C43" s="94">
        <f>'Checklist-General Questions'!I44</f>
        <v>0</v>
      </c>
    </row>
    <row r="44" spans="1:3" ht="14.45" customHeight="1" x14ac:dyDescent="0.25">
      <c r="A44" s="32" t="str">
        <f>'Checklist-General Questions'!A45</f>
        <v>G-9</v>
      </c>
      <c r="B44" s="58" t="str">
        <f>'Checklist-General Questions'!B45</f>
        <v>Self-Audits</v>
      </c>
      <c r="C44" s="94">
        <f>'Checklist-General Questions'!I45</f>
        <v>0</v>
      </c>
    </row>
    <row r="45" spans="1:3" ht="14.45" customHeight="1" x14ac:dyDescent="0.25">
      <c r="A45" s="32" t="str">
        <f>'Checklist-General Questions'!A46</f>
        <v>G-9.1</v>
      </c>
      <c r="B45" s="58" t="str">
        <f>'Checklist-General Questions'!B46</f>
        <v>The Operation shall have documented self-audit procedures.</v>
      </c>
      <c r="C45" s="94">
        <f>'Checklist-General Questions'!I46</f>
        <v>0</v>
      </c>
    </row>
    <row r="46" spans="1:3" ht="14.45" customHeight="1" x14ac:dyDescent="0.25">
      <c r="A46" s="32" t="str">
        <f>'Checklist-General Questions'!A47</f>
        <v>G-10</v>
      </c>
      <c r="B46" s="58" t="str">
        <f>'Checklist-General Questions'!B47</f>
        <v>Worker Health/Hygiene and Toilet/Handwashing Facilities</v>
      </c>
      <c r="C46" s="94">
        <f>'Checklist-General Questions'!I47</f>
        <v>0</v>
      </c>
    </row>
    <row r="47" spans="1:3" ht="14.45" customHeight="1" x14ac:dyDescent="0.25">
      <c r="A47" s="32" t="str">
        <f>'Checklist-General Questions'!A48</f>
        <v>G-10.1</v>
      </c>
      <c r="B47" s="58" t="str">
        <f>'Checklist-General Questions'!B48</f>
        <v>Operation shall have a policy for toilet, handwashing, hygiene, and health.</v>
      </c>
      <c r="C47" s="94">
        <f>'Checklist-General Questions'!I48</f>
        <v>0</v>
      </c>
    </row>
    <row r="48" spans="1:3" ht="14.45" customHeight="1" x14ac:dyDescent="0.25">
      <c r="A48" s="32" t="str">
        <f>'Checklist-General Questions'!A49</f>
        <v>G-10.2</v>
      </c>
      <c r="B48" s="58" t="str">
        <f>'Checklist-General Questions'!B49</f>
        <v>Employees, workers, and visitors shall be made aware of and follow all personal hygiene practices as designated by the operation.</v>
      </c>
      <c r="C48" s="94">
        <f>'Checklist-General Questions'!I49</f>
        <v>0</v>
      </c>
    </row>
    <row r="49" spans="1:3" ht="14.45" customHeight="1" x14ac:dyDescent="0.25">
      <c r="A49" s="32" t="str">
        <f>'Checklist-General Questions'!A50</f>
        <v>G-10.3</v>
      </c>
      <c r="B49" s="58" t="str">
        <f>'Checklist-General Questions'!B50</f>
        <v>Toilet facilities and restrooms shall be designed, constructed, and located in a manner that minimizes the potential risk for product contamination and are directly accessible for servicing.</v>
      </c>
      <c r="C49" s="94">
        <f>'Checklist-General Questions'!I50</f>
        <v>0</v>
      </c>
    </row>
    <row r="50" spans="1:3" ht="14.45" customHeight="1" x14ac:dyDescent="0.25">
      <c r="A50" s="32" t="str">
        <f>'Checklist-General Questions'!A51</f>
        <v>G-10.4</v>
      </c>
      <c r="B50" s="58" t="str">
        <f>'Checklist-General Questions'!B51</f>
        <v>Toilet facilities shall be of adequate number, easily accessible to employees, workers, and visitors and in compliance with applicable regulations.</v>
      </c>
      <c r="C50" s="94">
        <f>'Checklist-General Questions'!I51</f>
        <v>0</v>
      </c>
    </row>
    <row r="51" spans="1:3" ht="14.45" customHeight="1" x14ac:dyDescent="0.25">
      <c r="A51" s="32" t="str">
        <f>'Checklist-General Questions'!A52</f>
        <v>G-10.5</v>
      </c>
      <c r="B51" s="58" t="str">
        <f>'Checklist-General Questions'!B52</f>
        <v>The practice of disposing of used toilet tissue on the floor, in trash receptacles, or in boxes is prohibited except in situations where waste systems are not capable of handling toilet paper.</v>
      </c>
      <c r="C51" s="94">
        <f>'Checklist-General Questions'!I52</f>
        <v>0</v>
      </c>
    </row>
    <row r="52" spans="1:3" ht="14.45" customHeight="1" x14ac:dyDescent="0.25">
      <c r="A52" s="32" t="str">
        <f>'Checklist-General Questions'!A53</f>
        <v>G-10.6</v>
      </c>
      <c r="B52" s="58" t="str">
        <f>'Checklist-General Questions'!B53</f>
        <v>Toilet and wash stations shall be maintained in a clean and sanitary condition.</v>
      </c>
      <c r="C52" s="94">
        <f>'Checklist-General Questions'!I53</f>
        <v>0</v>
      </c>
    </row>
    <row r="53" spans="1:3" ht="14.45" customHeight="1" x14ac:dyDescent="0.25">
      <c r="A53" s="32" t="str">
        <f>'Checklist-General Questions'!A54</f>
        <v>G-10.7</v>
      </c>
      <c r="B53" s="58" t="str">
        <f>'Checklist-General Questions'!B54</f>
        <v>A response plan is in place for spills or leaks of field sanitation units.</v>
      </c>
      <c r="C53" s="94">
        <f>'Checklist-General Questions'!I54</f>
        <v>0</v>
      </c>
    </row>
    <row r="54" spans="1:3" ht="14.45" customHeight="1" x14ac:dyDescent="0.25">
      <c r="A54" s="32" t="str">
        <f>'Checklist-General Questions'!A55</f>
        <v>G-10.8</v>
      </c>
      <c r="B54" s="58" t="str">
        <f>'Checklist-General Questions'!B55</f>
        <v>Employees and workers shall wash their hands at any time when their hands may be a source of contamination.</v>
      </c>
      <c r="C54" s="94">
        <f>'Checklist-General Questions'!I55</f>
        <v>0</v>
      </c>
    </row>
    <row r="55" spans="1:3" ht="14.45" customHeight="1" x14ac:dyDescent="0.25">
      <c r="A55" s="32" t="str">
        <f>'Checklist-General Questions'!A56</f>
        <v>G-10.9</v>
      </c>
      <c r="B55" s="58" t="str">
        <f>'Checklist-General Questions'!B56</f>
        <v>Signage requiring handwashing is posted.</v>
      </c>
      <c r="C55" s="94">
        <f>'Checklist-General Questions'!I56</f>
        <v>0</v>
      </c>
    </row>
    <row r="56" spans="1:3" ht="14.45" customHeight="1" x14ac:dyDescent="0.25">
      <c r="A56" s="32" t="str">
        <f>'Checklist-General Questions'!A57</f>
        <v>G-10.10</v>
      </c>
      <c r="B56" s="58" t="str">
        <f>'Checklist-General Questions'!B57</f>
        <v>Clothing, including footwear, shall be effectively maintained, laundered, and worn so as to protect product from risk of contamination.</v>
      </c>
      <c r="C56" s="94">
        <f>'Checklist-General Questions'!I57</f>
        <v>0</v>
      </c>
    </row>
    <row r="57" spans="1:3" ht="14.45" customHeight="1" x14ac:dyDescent="0.25">
      <c r="A57" s="32" t="str">
        <f>'Checklist-General Questions'!A58</f>
        <v>G-10.11</v>
      </c>
      <c r="B57" s="58" t="str">
        <f>'Checklist-General Questions'!B58</f>
        <v>If gloves are used, the operation shall have a glove use policy.</v>
      </c>
      <c r="C57" s="94">
        <f>'Checklist-General Questions'!I58</f>
        <v>0</v>
      </c>
    </row>
    <row r="58" spans="1:3" ht="14.45" customHeight="1" x14ac:dyDescent="0.25">
      <c r="A58" s="32" t="str">
        <f>'Checklist-General Questions'!A59</f>
        <v>G-10.12</v>
      </c>
      <c r="B58" s="58" t="str">
        <f>'Checklist-General Questions'!B59</f>
        <v xml:space="preserve">If protective outer garments are worn in product handling areas, they shall be handled in a manner to protect against contamination. </v>
      </c>
      <c r="C58" s="94">
        <f>'Checklist-General Questions'!I59</f>
        <v>0</v>
      </c>
    </row>
    <row r="59" spans="1:3" ht="14.45" customHeight="1" x14ac:dyDescent="0.25">
      <c r="A59" s="32" t="str">
        <f>'Checklist-General Questions'!A60</f>
        <v>G-10.13</v>
      </c>
      <c r="B59" s="58" t="str">
        <f>'Checklist-General Questions'!B60</f>
        <v>The wearing of jewelry, body piercings and other loose objects shall be in compliance to company policy and applicable regulation.</v>
      </c>
      <c r="C59" s="94">
        <f>'Checklist-General Questions'!I60</f>
        <v>0</v>
      </c>
    </row>
    <row r="60" spans="1:3" ht="14.45" customHeight="1" x14ac:dyDescent="0.25">
      <c r="A60" s="32" t="str">
        <f>'Checklist-General Questions'!A61</f>
        <v>G-10.14</v>
      </c>
      <c r="B60" s="58" t="str">
        <f>'Checklist-General Questions'!B61</f>
        <v>The use of hair coverings shall be in compliance to company policy and applicable regulation.</v>
      </c>
      <c r="C60" s="94">
        <f>'Checklist-General Questions'!I61</f>
        <v>0</v>
      </c>
    </row>
    <row r="61" spans="1:3" ht="14.45" customHeight="1" x14ac:dyDescent="0.25">
      <c r="A61" s="32" t="str">
        <f>'Checklist-General Questions'!A62</f>
        <v>G-10.15</v>
      </c>
      <c r="B61" s="58" t="str">
        <f>'Checklist-General Questions'!B62</f>
        <v>Employee’s and worker’s personal belongings shall be stored in designated areas.</v>
      </c>
      <c r="C61" s="94">
        <f>'Checklist-General Questions'!I62</f>
        <v>0</v>
      </c>
    </row>
    <row r="62" spans="1:3" ht="14.45" customHeight="1" x14ac:dyDescent="0.25">
      <c r="A62" s="32" t="str">
        <f>'Checklist-General Questions'!A63</f>
        <v>G-10.16</v>
      </c>
      <c r="B62" s="58" t="str">
        <f>'Checklist-General Questions'!B63</f>
        <v>Smoking, chewing, eating, drinking (other than water), chewing gum, spitting, urinating, defecating, and using tobacco, shall be prohibited except in clearly designated areas.</v>
      </c>
      <c r="C62" s="94">
        <f>'Checklist-General Questions'!I63</f>
        <v>0</v>
      </c>
    </row>
    <row r="63" spans="1:3" ht="14.45" customHeight="1" x14ac:dyDescent="0.25">
      <c r="A63" s="32" t="str">
        <f>'Checklist-General Questions'!A64</f>
        <v>G-10.17</v>
      </c>
      <c r="B63" s="58" t="str">
        <f>'Checklist-General Questions'!B64</f>
        <v>Operation shall have a policy that break areas are located so as not to be a source of product contamination.</v>
      </c>
      <c r="C63" s="94">
        <f>'Checklist-General Questions'!I64</f>
        <v>0</v>
      </c>
    </row>
    <row r="64" spans="1:3" ht="14.45" customHeight="1" x14ac:dyDescent="0.25">
      <c r="A64" s="32" t="str">
        <f>'Checklist-General Questions'!A65</f>
        <v>G-10.18</v>
      </c>
      <c r="B64" s="58" t="str">
        <f>'Checklist-General Questions'!B65</f>
        <v>Drinking water shall be available to all field employees and workers.</v>
      </c>
      <c r="C64" s="94">
        <f>'Checklist-General Questions'!I65</f>
        <v>0</v>
      </c>
    </row>
    <row r="65" spans="1:9" ht="14.45" customHeight="1" x14ac:dyDescent="0.25">
      <c r="A65" s="32" t="str">
        <f>'Checklist-General Questions'!A66</f>
        <v>G-10.19</v>
      </c>
      <c r="B65" s="58" t="str">
        <f>'Checklist-General Questions'!B66</f>
        <v>Workers and visitors who show signs of illness shall be excluded from direct contact with produce or food-contact surfaces and from entering produce handling areas.</v>
      </c>
      <c r="C65" s="94">
        <f>'Checklist-General Questions'!I66</f>
        <v>0</v>
      </c>
    </row>
    <row r="66" spans="1:9" ht="14.45" customHeight="1" x14ac:dyDescent="0.25">
      <c r="A66" s="32" t="str">
        <f>'Checklist-General Questions'!A67</f>
        <v>G-10.20</v>
      </c>
      <c r="B66" s="58" t="str">
        <f>'Checklist-General Questions'!B67</f>
        <v>Employees and workers with exposed cuts, sores or lesions shall not be engaged in handling product.</v>
      </c>
      <c r="C66" s="94">
        <f>'Checklist-General Questions'!I67</f>
        <v>0</v>
      </c>
    </row>
    <row r="67" spans="1:9" ht="14.45" customHeight="1" x14ac:dyDescent="0.25">
      <c r="A67" s="32" t="str">
        <f>'Checklist-General Questions'!A68</f>
        <v>G-10.21</v>
      </c>
      <c r="B67" s="58" t="str">
        <f>'Checklist-General Questions'!B68</f>
        <v>Operation shall have and implement a blood and bodily fluids policy.</v>
      </c>
      <c r="C67" s="94">
        <f>'Checklist-General Questions'!I68</f>
        <v>0</v>
      </c>
    </row>
    <row r="68" spans="1:9" ht="14.45" customHeight="1" x14ac:dyDescent="0.25">
      <c r="A68" s="32" t="str">
        <f>'Checklist-General Questions'!A69</f>
        <v>G-10.22</v>
      </c>
      <c r="B68" s="58" t="str">
        <f>'Checklist-General Questions'!B69</f>
        <v>First aid kits shall be accessible to all employees and workers.</v>
      </c>
      <c r="C68" s="94">
        <f>'Checklist-General Questions'!I69</f>
        <v>0</v>
      </c>
    </row>
    <row r="69" spans="1:9" ht="14.45" customHeight="1" x14ac:dyDescent="0.25">
      <c r="A69" s="32" t="str">
        <f>'Checklist-General Questions'!A70</f>
        <v>G-11</v>
      </c>
      <c r="B69" s="58" t="str">
        <f>'Checklist-General Questions'!B70</f>
        <v>Agricultural and Cleaning Chemicals</v>
      </c>
      <c r="C69" s="94">
        <f>'Checklist-General Questions'!I70</f>
        <v>0</v>
      </c>
    </row>
    <row r="70" spans="1:9" ht="14.45" customHeight="1" x14ac:dyDescent="0.25">
      <c r="A70" s="32" t="str">
        <f>'Checklist-General Questions'!A71</f>
        <v>G-11.1</v>
      </c>
      <c r="B70" s="58" t="str">
        <f>'Checklist-General Questions'!B71</f>
        <v>Use of pesticides and other agricultural chemicals shall comply with label directions and prevailing regulation.</v>
      </c>
      <c r="C70" s="94">
        <f>'Checklist-General Questions'!I71</f>
        <v>0</v>
      </c>
    </row>
    <row r="71" spans="1:9" ht="14.45" customHeight="1" x14ac:dyDescent="0.25">
      <c r="A71" s="32" t="str">
        <f>'Checklist-General Questions'!A72</f>
        <v>G-11.2</v>
      </c>
      <c r="B71" s="58" t="str">
        <f>'Checklist-General Questions'!B72</f>
        <v>Pre- and postharvest agricultural chemical use, shall consider the maximum residue limit (MRL) requirements in the country of origin or intended country of destination.</v>
      </c>
      <c r="C71" s="94">
        <f>'Checklist-General Questions'!I72</f>
        <v>0</v>
      </c>
    </row>
    <row r="72" spans="1:9" ht="14.45" customHeight="1" x14ac:dyDescent="0.25">
      <c r="A72" s="32" t="str">
        <f>'Checklist-General Questions'!A73</f>
        <v>G-11.3</v>
      </c>
      <c r="B72" s="58" t="str">
        <f>'Checklist-General Questions'!B73</f>
        <v>Agricultural chemicals shall be applied by trained, licensed, or certified applicators as required by prevailing regulation.</v>
      </c>
      <c r="C72" s="94">
        <f>'Checklist-General Questions'!I73</f>
        <v>0</v>
      </c>
    </row>
    <row r="73" spans="1:9" ht="14.45" customHeight="1" x14ac:dyDescent="0.25">
      <c r="A73" s="32" t="str">
        <f>'Checklist-General Questions'!A74</f>
        <v>G-11.4</v>
      </c>
      <c r="B73" s="58" t="str">
        <f>'Checklist-General Questions'!B74</f>
        <v>Water used with agricultural chemicals shall not be a potential source of product or field contamination.</v>
      </c>
      <c r="C73" s="94">
        <f>'Checklist-General Questions'!I74</f>
        <v>0</v>
      </c>
    </row>
    <row r="74" spans="1:9" ht="14.45" customHeight="1" x14ac:dyDescent="0.25">
      <c r="A74" s="32" t="str">
        <f>'Checklist-General Questions'!A75</f>
        <v>G-11.5</v>
      </c>
      <c r="B74" s="58" t="str">
        <f>'Checklist-General Questions'!B75</f>
        <v xml:space="preserve">Use of water treatment agricultural chemicals shall comply with label directions and prevailing regulation. </v>
      </c>
      <c r="C74" s="94">
        <f>'Checklist-General Questions'!I75</f>
        <v>0</v>
      </c>
    </row>
    <row r="75" spans="1:9" ht="14.45" customHeight="1" x14ac:dyDescent="0.25">
      <c r="A75" s="32" t="str">
        <f>'Checklist-General Questions'!A76</f>
        <v>G-11.6</v>
      </c>
      <c r="B75" s="58" t="str">
        <f>'Checklist-General Questions'!B76</f>
        <v>Agricultural chemical disposal shall not be a source of product or field contamination.</v>
      </c>
      <c r="C75" s="94">
        <f>'Checklist-General Questions'!I76</f>
        <v>0</v>
      </c>
    </row>
    <row r="76" spans="1:9" ht="14.45" customHeight="1" x14ac:dyDescent="0.25">
      <c r="A76" s="32" t="str">
        <f>'Checklist-General Questions'!A77</f>
        <v>G-11.6.a</v>
      </c>
      <c r="B76" s="58" t="str">
        <f>'Checklist-General Questions'!B77</f>
        <v>Agricultural chemicals approved for use on the crops being grown are stored separately from agricultural chemicals used for other purposes.</v>
      </c>
      <c r="C76" s="94" t="str">
        <f>'Checklist-General Questions'!I77</f>
        <v/>
      </c>
    </row>
    <row r="77" spans="1:9" ht="14.45" customHeight="1" x14ac:dyDescent="0.25">
      <c r="A77" s="32" t="str">
        <f>'Checklist-General Questions'!A78</f>
        <v>G-11.7</v>
      </c>
      <c r="B77" s="58" t="str">
        <f>'Checklist-General Questions'!B78</f>
        <v>All cleaning agents shall be appropriate for use on food contact surfaces.</v>
      </c>
      <c r="C77" s="94">
        <f>'Checklist-General Questions'!I78</f>
        <v>0</v>
      </c>
    </row>
    <row r="78" spans="1:9" ht="14.45" customHeight="1" x14ac:dyDescent="0.25">
      <c r="A78" s="32" t="str">
        <f>'Checklist-General Questions'!A79</f>
        <v>G-11.8</v>
      </c>
      <c r="B78" s="58" t="str">
        <f>'Checklist-General Questions'!B79</f>
        <v xml:space="preserve">Compressed air or other gases that contact food or food contact surfaces must be maintained in a manner that does not serve as a potential source of product contamination. </v>
      </c>
      <c r="C78" s="94">
        <f>'Checklist-General Questions'!I79</f>
        <v>0</v>
      </c>
    </row>
    <row r="79" spans="1:9" ht="14.45" customHeight="1" x14ac:dyDescent="0.25">
      <c r="A79" s="32" t="str">
        <f>'Checklist-General Questions'!A80</f>
        <v>G-12</v>
      </c>
      <c r="B79" s="58" t="str">
        <f>'Checklist-General Questions'!B80</f>
        <v>Waste Management</v>
      </c>
      <c r="C79" s="94">
        <f>'Checklist-General Questions'!I80</f>
        <v>0</v>
      </c>
    </row>
    <row r="80" spans="1:9" ht="14.45" customHeight="1" x14ac:dyDescent="0.25">
      <c r="A80" s="32" t="str">
        <f>'Checklist-General Questions'!A81</f>
        <v>G-12.1</v>
      </c>
      <c r="B80" s="58" t="str">
        <f>'Checklist-General Questions'!B81</f>
        <v>Operation has implemented a waste management plan.</v>
      </c>
      <c r="C80" s="94">
        <f>'Checklist-General Questions'!I81</f>
        <v>0</v>
      </c>
      <c r="G80" s="93"/>
      <c r="H80" s="93"/>
      <c r="I80" s="93"/>
    </row>
    <row r="81" spans="1:9" ht="14.45" customHeight="1" x14ac:dyDescent="0.25">
      <c r="A81" s="32" t="str">
        <f>'Checklist-General Questions'!A82</f>
        <v xml:space="preserve">G-12.2 </v>
      </c>
      <c r="B81" s="58" t="str">
        <f>'Checklist-General Questions'!B82</f>
        <v>Trash shall not come in contact with produce. </v>
      </c>
      <c r="C81" s="94">
        <f>'Checklist-General Questions'!I82</f>
        <v>0</v>
      </c>
      <c r="G81" s="93"/>
      <c r="H81" s="93"/>
      <c r="I81" s="93"/>
    </row>
    <row r="82" spans="1:9" ht="14.45" customHeight="1" x14ac:dyDescent="0.25">
      <c r="A82" s="32" t="str">
        <f>'Checklist-General Questions'!A83</f>
        <v>G-13</v>
      </c>
      <c r="B82" s="58" t="str">
        <f>'Checklist-General Questions'!B83</f>
        <v>Food Defense</v>
      </c>
      <c r="C82" s="94">
        <f>'Checklist-General Questions'!I83</f>
        <v>0</v>
      </c>
    </row>
    <row r="83" spans="1:9" ht="14.45" customHeight="1" x14ac:dyDescent="0.25">
      <c r="A83" s="32" t="str">
        <f>'Checklist-General Questions'!A84</f>
        <v>G-13.1</v>
      </c>
      <c r="B83" s="58" t="str">
        <f>'Checklist-General Questions'!B84</f>
        <v>Operation shall assess the potential for unauthorized access to growing and/or packing areas and its impact on food safety.</v>
      </c>
      <c r="C83" s="94">
        <f>'Checklist-General Questions'!I84</f>
        <v>0</v>
      </c>
    </row>
    <row r="84" spans="1:9" ht="14.45" customHeight="1" x14ac:dyDescent="0.25">
      <c r="A84" s="32" t="str">
        <f>'Checklist-General Questions'!A85</f>
        <v>G-13.2</v>
      </c>
      <c r="B84" s="58" t="str">
        <f>'Checklist-General Questions'!B85</f>
        <v>Operation shall develop an emergency response plan.</v>
      </c>
      <c r="C84" s="94">
        <f>'Checklist-General Questions'!I85</f>
        <v>0</v>
      </c>
    </row>
    <row r="85" spans="1:9" ht="14.45" customHeight="1" x14ac:dyDescent="0.25">
      <c r="A85" s="32" t="str">
        <f>'Checklist-General Questions'!A86</f>
        <v>G-13.2.a</v>
      </c>
      <c r="B85" s="58" t="str">
        <f>'Checklist-General Questions'!B86</f>
        <v>Initially and at least annually thereafter, the operation shall evaluate and document the risks associated with security (food defense), including unintentional security risks.</v>
      </c>
      <c r="C85" s="94" t="str">
        <f>'Checklist-General Questions'!I86</f>
        <v/>
      </c>
    </row>
    <row r="86" spans="1:9" ht="14.45" customHeight="1" x14ac:dyDescent="0.25">
      <c r="A86" s="32" t="str">
        <f>'Checklist-General Questions'!A87</f>
        <v>G-13.2.b</v>
      </c>
      <c r="B86" s="58" t="str">
        <f>'Checklist-General Questions'!B87</f>
        <v xml:space="preserve">There shall be a written food defense plan to mitigate risks identified in the food defense risk assessment.  </v>
      </c>
      <c r="C86" s="94" t="str">
        <f>'Checklist-General Questions'!I87</f>
        <v/>
      </c>
    </row>
    <row r="87" spans="1:9" ht="14.45" customHeight="1" x14ac:dyDescent="0.25">
      <c r="A87" s="32" t="str">
        <f>'Checklist-General Questions'!A88</f>
        <v>G-14</v>
      </c>
      <c r="B87" s="58" t="str">
        <f>'Checklist-General Questions'!B88</f>
        <v>Food Fraud</v>
      </c>
      <c r="C87" s="94">
        <f>'Checklist-General Questions'!I88</f>
        <v>0</v>
      </c>
    </row>
    <row r="88" spans="1:9" ht="14.45" customHeight="1" x14ac:dyDescent="0.25">
      <c r="A88" s="32" t="str">
        <f>'Checklist-General Questions'!A89</f>
        <v>G-14.1.a</v>
      </c>
      <c r="B88" s="58" t="str">
        <f>'Checklist-General Questions'!B89</f>
        <v>The operation shall initially and at least annually thereafter, evaluate and document the risks associated with food fraud.</v>
      </c>
      <c r="C88" s="94" t="str">
        <f>'Checklist-General Questions'!I89</f>
        <v/>
      </c>
    </row>
    <row r="89" spans="1:9" ht="14.45" customHeight="1" x14ac:dyDescent="0.25">
      <c r="A89" s="32" t="str">
        <f>'Checklist-General Questions'!A90</f>
        <v>G-14.1.b</v>
      </c>
      <c r="B89" s="58" t="str">
        <f>'Checklist-General Questions'!B90</f>
        <v xml:space="preserve">There shall be a written food fraud plan to mitigate risks identified in the food fraud risk assessment.  </v>
      </c>
      <c r="C89" s="94" t="str">
        <f>'Checklist-General Questions'!I90</f>
        <v/>
      </c>
    </row>
    <row r="90" spans="1:9" ht="14.45" customHeight="1" x14ac:dyDescent="0.25">
      <c r="A90" s="348" t="s">
        <v>978</v>
      </c>
      <c r="B90" s="349"/>
      <c r="C90" s="350"/>
    </row>
    <row r="91" spans="1:9" ht="14.45" customHeight="1" x14ac:dyDescent="0.25">
      <c r="A91" s="65" t="str">
        <f>'Checklist-Field Ops'!A5</f>
        <v>F-1</v>
      </c>
      <c r="B91" s="115" t="str">
        <f>'Checklist-Field Ops'!B5</f>
        <v>Field History and Assessment</v>
      </c>
      <c r="C91" s="92"/>
    </row>
    <row r="92" spans="1:9" ht="14.45" customHeight="1" x14ac:dyDescent="0.25">
      <c r="A92" s="65" t="str">
        <f>'Checklist-Field Ops'!A6</f>
        <v>F-1.1</v>
      </c>
      <c r="B92" s="115" t="str">
        <f>'Checklist-Field Ops'!B6</f>
        <v xml:space="preserve">The food safety plan shall, initially and at least annually thereafter, evaluate and document the risks associated with land use history and adjacent land use including equipment and structures. </v>
      </c>
      <c r="C92" s="113">
        <f>'Checklist-Field Ops'!I6</f>
        <v>0</v>
      </c>
    </row>
    <row r="93" spans="1:9" ht="14.45" customHeight="1" x14ac:dyDescent="0.25">
      <c r="A93" s="65" t="str">
        <f>'Checklist-Field Ops'!A7</f>
        <v>F-1.1.a</v>
      </c>
      <c r="B93" s="115" t="str">
        <f>'Checklist-Field Ops'!B7</f>
        <v>Operation has performed and documented a risk assessment of each production area prior to the harvest of that location. The risk assessment must include potential cross contamination between production sites.</v>
      </c>
      <c r="C93" s="113" t="str">
        <f>'Checklist-Field Ops'!I7</f>
        <v/>
      </c>
    </row>
    <row r="94" spans="1:9" ht="14.45" customHeight="1" x14ac:dyDescent="0.25">
      <c r="A94" s="65" t="str">
        <f>'Checklist-Field Ops'!A8</f>
        <v>F-1.1.b</v>
      </c>
      <c r="B94" s="115" t="str">
        <f>'Checklist-Field Ops'!B8</f>
        <v>Operation has identified control measures for all significant hazards identified during risk assessment.</v>
      </c>
      <c r="C94" s="113" t="str">
        <f>'Checklist-Field Ops'!I8</f>
        <v/>
      </c>
    </row>
    <row r="95" spans="1:9" ht="14.45" customHeight="1" x14ac:dyDescent="0.25">
      <c r="A95" s="65" t="str">
        <f>'Checklist-Field Ops'!A9</f>
        <v>F-1.2</v>
      </c>
      <c r="B95" s="115" t="str">
        <f>'Checklist-Field Ops'!B9</f>
        <v xml:space="preserve">For indoor growing and field storage buildings, building shall be constructed and maintained in a manner that prevents contamination of produce.  </v>
      </c>
      <c r="C95" s="113">
        <f>'Checklist-Field Ops'!I9</f>
        <v>0</v>
      </c>
    </row>
    <row r="96" spans="1:9" ht="14.45" customHeight="1" x14ac:dyDescent="0.25">
      <c r="A96" s="65" t="str">
        <f>'Checklist-Field Ops'!A10</f>
        <v>F-1.3</v>
      </c>
      <c r="B96" s="115" t="str">
        <f>'Checklist-Field Ops'!B10</f>
        <v>Sewage or septic systems are maintained so as not to be a source of contamination.</v>
      </c>
      <c r="C96" s="113">
        <f>'Checklist-Field Ops'!I10</f>
        <v>0</v>
      </c>
    </row>
    <row r="97" spans="1:3" ht="14.45" customHeight="1" x14ac:dyDescent="0.25">
      <c r="A97" s="65" t="str">
        <f>'Checklist-Field Ops'!A11</f>
        <v>F-2</v>
      </c>
      <c r="B97" s="115" t="str">
        <f>'Checklist-Field Ops'!B11</f>
        <v>Water System Description</v>
      </c>
      <c r="C97" s="113">
        <f>'Checklist-Field Ops'!I11</f>
        <v>0</v>
      </c>
    </row>
    <row r="98" spans="1:3" ht="14.45" customHeight="1" x14ac:dyDescent="0.25">
      <c r="A98" s="65" t="str">
        <f>'Checklist-Field Ops'!A12</f>
        <v>F-2.1</v>
      </c>
      <c r="B98" s="115" t="str">
        <f>'Checklist-Field Ops'!B12</f>
        <v>A water system description shall be available for review.</v>
      </c>
      <c r="C98" s="113">
        <f>'Checklist-Field Ops'!I12</f>
        <v>0</v>
      </c>
    </row>
    <row r="99" spans="1:3" ht="14.45" customHeight="1" x14ac:dyDescent="0.25">
      <c r="A99" s="65" t="str">
        <f>'Checklist-Field Ops'!A13</f>
        <v>F-2.2</v>
      </c>
      <c r="B99" s="115" t="str">
        <f>'Checklist-Field Ops'!B13</f>
        <v>The water source shall be in compliance with prevailing regulations.</v>
      </c>
      <c r="C99" s="113">
        <f>'Checklist-Field Ops'!I13</f>
        <v>0</v>
      </c>
    </row>
    <row r="100" spans="1:3" ht="14.45" customHeight="1" x14ac:dyDescent="0.25">
      <c r="A100" s="65" t="str">
        <f>'Checklist-Field Ops'!A14</f>
        <v>F-2.3</v>
      </c>
      <c r="B100" s="115" t="str">
        <f>'Checklist-Field Ops'!B14</f>
        <v>Water systems shall not be cross-connected with human or animal waste systems.</v>
      </c>
      <c r="C100" s="113">
        <f>'Checklist-Field Ops'!I14</f>
        <v>0</v>
      </c>
    </row>
    <row r="101" spans="1:3" ht="14.45" customHeight="1" x14ac:dyDescent="0.25">
      <c r="A101" s="65" t="str">
        <f>'Checklist-Field Ops'!A15</f>
        <v>F-3</v>
      </c>
      <c r="B101" s="115" t="str">
        <f>'Checklist-Field Ops'!B15</f>
        <v>Water System Risk Assessment</v>
      </c>
      <c r="C101" s="113">
        <f>'Checklist-Field Ops'!I15</f>
        <v>0</v>
      </c>
    </row>
    <row r="102" spans="1:3" ht="14.45" customHeight="1" x14ac:dyDescent="0.25">
      <c r="A102" s="65" t="str">
        <f>'Checklist-Field Ops'!A16</f>
        <v>F-3.1</v>
      </c>
      <c r="B102" s="115" t="str">
        <f>'Checklist-Field Ops'!B16</f>
        <v xml:space="preserve">An initial risk assessment shall be performed and documented that takes into consideration the historical testing results of the water source, the characteristics of the crop, the stage of the crop, and the method of application.   </v>
      </c>
      <c r="C102" s="113">
        <f>'Checklist-Field Ops'!I16</f>
        <v>0</v>
      </c>
    </row>
    <row r="103" spans="1:3" ht="14.45" customHeight="1" x14ac:dyDescent="0.25">
      <c r="A103" s="65" t="str">
        <f>'Checklist-Field Ops'!A17</f>
        <v>F-4</v>
      </c>
      <c r="B103" s="115" t="str">
        <f>'Checklist-Field Ops'!B17</f>
        <v>Water Management Plan</v>
      </c>
      <c r="C103" s="113">
        <f>'Checklist-Field Ops'!I17</f>
        <v>0</v>
      </c>
    </row>
    <row r="104" spans="1:3" ht="14.45" customHeight="1" x14ac:dyDescent="0.25">
      <c r="A104" s="65" t="str">
        <f>'Checklist-Field Ops'!A18</f>
        <v>F-4.1</v>
      </c>
      <c r="B104" s="115" t="str">
        <f>'Checklist-Field Ops'!B18</f>
        <v xml:space="preserve">There shall be a water management plan to mitigate risks associated with the water system on an ongoing basis.  </v>
      </c>
      <c r="C104" s="113">
        <f>'Checklist-Field Ops'!I18</f>
        <v>0</v>
      </c>
    </row>
    <row r="105" spans="1:3" ht="14.45" customHeight="1" x14ac:dyDescent="0.25">
      <c r="A105" s="65" t="str">
        <f>'Checklist-Field Ops'!A19</f>
        <v>F-4.2</v>
      </c>
      <c r="B105" s="115" t="str">
        <f>'Checklist-Field Ops'!B19</f>
        <v>Water testing shall be part of the water management plan, as directed by the water risk assessment and current industry standards or prevailing regulations for the commodities being grown.</v>
      </c>
      <c r="C105" s="113">
        <f>'Checklist-Field Ops'!I19</f>
        <v>0</v>
      </c>
    </row>
    <row r="106" spans="1:3" ht="14.45" customHeight="1" x14ac:dyDescent="0.25">
      <c r="A106" s="65" t="str">
        <f>'Checklist-Field Ops'!A20</f>
        <v>F-4.3</v>
      </c>
      <c r="B106" s="115" t="str">
        <f>'Checklist-Field Ops'!B20</f>
        <v xml:space="preserve">The testing program shall be implemented consistent with the water management plan.  </v>
      </c>
      <c r="C106" s="113">
        <f>'Checklist-Field Ops'!I20</f>
        <v>0</v>
      </c>
    </row>
    <row r="107" spans="1:3" ht="14.45" customHeight="1" x14ac:dyDescent="0.25">
      <c r="A107" s="65" t="str">
        <f>'Checklist-Field Ops'!A21</f>
        <v>F-4.4</v>
      </c>
      <c r="B107" s="115" t="str">
        <f>'Checklist-Field Ops'!B21</f>
        <v>If water is treated to meet microbiological criteria, the treatment is approved and effective for its intended use, and is appropriately monitored.</v>
      </c>
      <c r="C107" s="113">
        <f>'Checklist-Field Ops'!I21</f>
        <v>0</v>
      </c>
    </row>
    <row r="108" spans="1:3" ht="14.45" customHeight="1" x14ac:dyDescent="0.25">
      <c r="A108" s="65" t="str">
        <f>'Checklist-Field Ops'!A22</f>
        <v>F-4.5</v>
      </c>
      <c r="B108" s="115" t="str">
        <f>'Checklist-Field Ops'!B22</f>
        <v>If microbial die-off is used to achieve the operation’s microbial criteria, operation has documentation supporting its use.</v>
      </c>
      <c r="C108" s="113">
        <f>'Checklist-Field Ops'!I22</f>
        <v>0</v>
      </c>
    </row>
    <row r="109" spans="1:3" ht="14.45" customHeight="1" x14ac:dyDescent="0.25">
      <c r="A109" s="65" t="str">
        <f>'Checklist-Field Ops'!A23</f>
        <v>F-4.6</v>
      </c>
      <c r="B109" s="115" t="str">
        <f>'Checklist-Field Ops'!B23</f>
        <v xml:space="preserve">If operation uses an alternative approach to regulatory microbiological testing compared to current industry standards or regulations, operation has scientific data or information to support the alternative as providing the same level of public health protection. </v>
      </c>
      <c r="C109" s="113">
        <f>'Checklist-Field Ops'!I23</f>
        <v>0</v>
      </c>
    </row>
    <row r="110" spans="1:3" ht="14.45" customHeight="1" x14ac:dyDescent="0.25">
      <c r="A110" s="65" t="str">
        <f>'Checklist-Field Ops'!A24</f>
        <v>F-5</v>
      </c>
      <c r="B110" s="115" t="str">
        <f>'Checklist-Field Ops'!B24</f>
        <v>Animal Control</v>
      </c>
      <c r="C110" s="113">
        <f>'Checklist-Field Ops'!I24</f>
        <v>0</v>
      </c>
    </row>
    <row r="111" spans="1:3" ht="14.45" customHeight="1" x14ac:dyDescent="0.25">
      <c r="A111" s="65" t="str">
        <f>'Checklist-Field Ops'!A25</f>
        <v>F-5.1</v>
      </c>
      <c r="B111" s="115" t="str">
        <f>'Checklist-Field Ops'!B25</f>
        <v>The operation has a written risk assessment on animal activity in and around the production area.</v>
      </c>
      <c r="C111" s="113">
        <f>'Checklist-Field Ops'!I25</f>
        <v>0</v>
      </c>
    </row>
    <row r="112" spans="1:3" ht="14.45" customHeight="1" x14ac:dyDescent="0.25">
      <c r="A112" s="65" t="str">
        <f>'Checklist-Field Ops'!A26</f>
        <v>F-5.2</v>
      </c>
      <c r="B112" s="115" t="str">
        <f>'Checklist-Field Ops'!B26</f>
        <v>The operation routinely monitors for animal activity in and around the growing area during the growing season.</v>
      </c>
      <c r="C112" s="113">
        <f>'Checklist-Field Ops'!I26</f>
        <v>0</v>
      </c>
    </row>
    <row r="113" spans="1:3" ht="14.45" customHeight="1" x14ac:dyDescent="0.25">
      <c r="A113" s="65" t="str">
        <f>'Checklist-Field Ops'!A27</f>
        <v>F-5.3</v>
      </c>
      <c r="B113" s="115" t="str">
        <f>'Checklist-Field Ops'!B27</f>
        <v xml:space="preserve">Based on the risk assessment, there shall be measures to prevent or minimize the potential for contamination from animals, including domesticated animals used in farming operations.  </v>
      </c>
      <c r="C113" s="113">
        <f>'Checklist-Field Ops'!I27</f>
        <v>0</v>
      </c>
    </row>
    <row r="114" spans="1:3" ht="14.45" customHeight="1" x14ac:dyDescent="0.25">
      <c r="A114" s="65" t="str">
        <f>'Checklist-Field Ops'!A28</f>
        <v>F-6</v>
      </c>
      <c r="B114" s="115" t="str">
        <f>'Checklist-Field Ops'!B28</f>
        <v>Soil Amendments and Alternative Growing Media/Substrate</v>
      </c>
      <c r="C114" s="113">
        <f>'Checklist-Field Ops'!I28</f>
        <v>0</v>
      </c>
    </row>
    <row r="115" spans="1:3" ht="14.45" customHeight="1" x14ac:dyDescent="0.25">
      <c r="A115" s="65" t="str">
        <f>'Checklist-Field Ops'!A29</f>
        <v>F-6.1</v>
      </c>
      <c r="B115" s="115" t="str">
        <f>'Checklist-Field Ops'!B29</f>
        <v>The food safety plan shall address risk, preparation, use, and storage of animal-based soil amendments or biosolids.</v>
      </c>
      <c r="C115" s="113">
        <f>'Checklist-Field Ops'!I29</f>
        <v>0</v>
      </c>
    </row>
    <row r="116" spans="1:3" ht="14.45" customHeight="1" x14ac:dyDescent="0.25">
      <c r="A116" s="65" t="str">
        <f>'Checklist-Field Ops'!A30</f>
        <v>F-6.2</v>
      </c>
      <c r="B116" s="115" t="str">
        <f>'Checklist-Field Ops'!B30</f>
        <v>If a soil amendment containing raw or incompletely treated manure is used, it shall be used in a manner so as not to serve as a source of contamination of produce as required by current industry standard or prevailing regulation.</v>
      </c>
      <c r="C116" s="113">
        <f>'Checklist-Field Ops'!I30</f>
        <v>0</v>
      </c>
    </row>
    <row r="117" spans="1:3" ht="14.45" customHeight="1" x14ac:dyDescent="0.25">
      <c r="A117" s="65" t="str">
        <f>'Checklist-Field Ops'!A31</f>
        <v>F-6.3</v>
      </c>
      <c r="B117" s="115" t="str">
        <f>'Checklist-Field Ops'!B31</f>
        <v>If an alternative growing media, soil-less media, or substrate not of animal-origin is used (e.g., perlite, peat, coconut fiber, rock wool, clay pebbles), it is appropriate for its intended use and stored and handled in a manner to minimize the risk of contamination.</v>
      </c>
      <c r="C117" s="113">
        <f>'Checklist-Field Ops'!I31</f>
        <v>0</v>
      </c>
    </row>
    <row r="118" spans="1:3" ht="14.45" customHeight="1" x14ac:dyDescent="0.25">
      <c r="A118" s="65" t="str">
        <f>'Checklist-Field Ops'!A32</f>
        <v>F-7</v>
      </c>
      <c r="B118" s="115" t="str">
        <f>'Checklist-Field Ops'!B32</f>
        <v>Vehicles, Equipment, Tools and Utensils</v>
      </c>
      <c r="C118" s="113">
        <f>'Checklist-Field Ops'!I32</f>
        <v>0</v>
      </c>
    </row>
    <row r="119" spans="1:3" ht="14.45" customHeight="1" x14ac:dyDescent="0.25">
      <c r="A119" s="65" t="str">
        <f>'Checklist-Field Ops'!A33</f>
        <v>F-7.1</v>
      </c>
      <c r="B119" s="115" t="str">
        <f>'Checklist-Field Ops'!B33</f>
        <v>Equipment, vehicles, tools utensils and other items or materials used in farming operations that may contact produce are identified.</v>
      </c>
      <c r="C119" s="113">
        <f>'Checklist-Field Ops'!I33</f>
        <v>0</v>
      </c>
    </row>
    <row r="120" spans="1:3" ht="14.45" customHeight="1" x14ac:dyDescent="0.25">
      <c r="A120" s="65" t="str">
        <f>'Checklist-Field Ops'!A34</f>
        <v>F-7.2</v>
      </c>
      <c r="B120" s="115" t="str">
        <f>'Checklist-Field Ops'!B34</f>
        <v>Equipment, vehicles, tools and utensils used in farming operations which come into contact with product are in good repair, fit for purpose, and are not a source of contamination of produce.</v>
      </c>
      <c r="C120" s="113">
        <f>'Checklist-Field Ops'!I34</f>
        <v>0</v>
      </c>
    </row>
    <row r="121" spans="1:3" ht="14.45" customHeight="1" x14ac:dyDescent="0.25">
      <c r="A121" s="65" t="str">
        <f>'Checklist-Field Ops'!A35</f>
        <v>F-7.2.a</v>
      </c>
      <c r="B121" s="115" t="str">
        <f>'Checklist-Field Ops'!B35</f>
        <v>All equipment and instruments which have an effect on food safety shall be identified, adequately maintained and calibrated at a frequency sufficient to assure continuous accuracy.</v>
      </c>
      <c r="C121" s="113" t="str">
        <f>'Checklist-Field Ops'!I35</f>
        <v/>
      </c>
    </row>
    <row r="122" spans="1:3" ht="14.45" customHeight="1" x14ac:dyDescent="0.25">
      <c r="A122" s="65" t="str">
        <f>'Checklist-Field Ops'!A36</f>
        <v>F-7.2.b</v>
      </c>
      <c r="B122" s="115" t="str">
        <f>'Checklist-Field Ops'!B36</f>
        <v>Calibration of equipment is traceable to a recognized standard.</v>
      </c>
      <c r="C122" s="113" t="str">
        <f>'Checklist-Field Ops'!I36</f>
        <v/>
      </c>
    </row>
    <row r="123" spans="1:3" ht="14.45" customHeight="1" x14ac:dyDescent="0.25">
      <c r="A123" s="65" t="str">
        <f>'Checklist-Field Ops'!A37</f>
        <v>F-7.2.c</v>
      </c>
      <c r="B123" s="115" t="str">
        <f>'Checklist-Field Ops'!B37</f>
        <v>The cleaning and sanitation program shall include measures for monitoring to verify effectiveness.</v>
      </c>
      <c r="C123" s="113" t="str">
        <f>'Checklist-Field Ops'!I37</f>
        <v/>
      </c>
    </row>
    <row r="124" spans="1:3" ht="14.45" customHeight="1" x14ac:dyDescent="0.25">
      <c r="A124" s="65" t="str">
        <f>'Checklist-Field Ops'!A38</f>
        <v>F-7.3</v>
      </c>
      <c r="B124" s="115" t="str">
        <f>'Checklist-Field Ops'!B38</f>
        <v>Vehicles, equipment, tools and utensils shall be controlled so as not to be a source of chemical hazards.</v>
      </c>
      <c r="C124" s="113">
        <f>'Checklist-Field Ops'!I38</f>
        <v>0</v>
      </c>
    </row>
    <row r="125" spans="1:3" ht="14.45" customHeight="1" x14ac:dyDescent="0.25">
      <c r="A125" s="65" t="str">
        <f>'Checklist-Field Ops'!A39</f>
        <v>F-7.4</v>
      </c>
      <c r="B125" s="115" t="str">
        <f>'Checklist-Field Ops'!B39</f>
        <v>Vehicles, equipment, tools and utensils shall be controlled so as not to be a source of physical hazards.</v>
      </c>
      <c r="C125" s="113">
        <f>'Checklist-Field Ops'!I39</f>
        <v>0</v>
      </c>
    </row>
    <row r="126" spans="1:3" ht="14.45" customHeight="1" x14ac:dyDescent="0.25">
      <c r="A126" s="65" t="str">
        <f>'Checklist-Field Ops'!A40</f>
        <v>F-7.5</v>
      </c>
      <c r="B126" s="115" t="str">
        <f>'Checklist-Field Ops'!B40</f>
        <v>Cleaning and sanitizing procedures do not pose a risk of product contamination.</v>
      </c>
      <c r="C126" s="113">
        <f>'Checklist-Field Ops'!I40</f>
        <v>0</v>
      </c>
    </row>
    <row r="127" spans="1:3" ht="14.45" customHeight="1" x14ac:dyDescent="0.25">
      <c r="A127" s="65" t="str">
        <f>'Checklist-Field Ops'!A41</f>
        <v>F-7.6</v>
      </c>
      <c r="B127" s="115" t="str">
        <f>'Checklist-Field Ops'!B41</f>
        <v xml:space="preserve">Water tanks are cleaned at a sufficient frequency so as not to be a source of contamination. </v>
      </c>
      <c r="C127" s="113">
        <f>'Checklist-Field Ops'!I41</f>
        <v>0</v>
      </c>
    </row>
    <row r="128" spans="1:3" ht="14.45" customHeight="1" x14ac:dyDescent="0.25">
      <c r="A128" s="65">
        <f>'Checklist-Field Ops'!A42</f>
        <v>0</v>
      </c>
      <c r="B128" s="115" t="str">
        <f>'Checklist-Field Ops'!B42</f>
        <v>Harvesting</v>
      </c>
      <c r="C128" s="113">
        <f>'Checklist-Field Ops'!I42</f>
        <v>0</v>
      </c>
    </row>
    <row r="129" spans="1:3" ht="14.45" customHeight="1" x14ac:dyDescent="0.25">
      <c r="A129" s="65" t="str">
        <f>'Checklist-Field Ops'!A43</f>
        <v>F-8</v>
      </c>
      <c r="B129" s="115" t="str">
        <f>'Checklist-Field Ops'!B43</f>
        <v>Preharvest Risk Assessment</v>
      </c>
      <c r="C129" s="113">
        <f>'Checklist-Field Ops'!I43</f>
        <v>0</v>
      </c>
    </row>
    <row r="130" spans="1:3" ht="14.45" customHeight="1" x14ac:dyDescent="0.25">
      <c r="A130" s="65" t="str">
        <f>'Checklist-Field Ops'!A44</f>
        <v>F-8.1</v>
      </c>
      <c r="B130" s="115" t="str">
        <f>'Checklist-Field Ops'!B44</f>
        <v>A preharvest risk assessment shall be performed.</v>
      </c>
      <c r="C130" s="113">
        <f>'Checklist-Field Ops'!I44</f>
        <v>0</v>
      </c>
    </row>
    <row r="131" spans="1:3" ht="14.45" customHeight="1" x14ac:dyDescent="0.25">
      <c r="A131" s="65" t="str">
        <f>'Checklist-Field Ops'!A45</f>
        <v>F-9</v>
      </c>
      <c r="B131" s="115" t="str">
        <f>'Checklist-Field Ops'!B45</f>
        <v>Water/Ice Used in the Harvesting and Post-Harvest Operations</v>
      </c>
      <c r="C131" s="113">
        <f>'Checklist-Field Ops'!I45</f>
        <v>0</v>
      </c>
    </row>
    <row r="132" spans="1:3" ht="14.45" customHeight="1" x14ac:dyDescent="0.25">
      <c r="A132" s="65" t="str">
        <f>'Checklist-Field Ops'!A46</f>
        <v>F-9.1</v>
      </c>
      <c r="B132" s="115" t="str">
        <f>'Checklist-Field Ops'!B46</f>
        <v>Operation has procedures for water used in contact with product or food contact surfaces.</v>
      </c>
      <c r="C132" s="113">
        <f>'Checklist-Field Ops'!I46</f>
        <v>0</v>
      </c>
    </row>
    <row r="133" spans="1:3" ht="14.45" customHeight="1" x14ac:dyDescent="0.25">
      <c r="A133" s="65" t="str">
        <f>'Checklist-Field Ops'!A47</f>
        <v>F-9.2</v>
      </c>
      <c r="B133" s="115" t="str">
        <f>'Checklist-Field Ops'!B47</f>
        <v xml:space="preserve">Water use SOPs address the microbial quality of water or ice that directly contacts the harvested crop or is used on food-contact surfaces. </v>
      </c>
      <c r="C133" s="113">
        <f>'Checklist-Field Ops'!I47</f>
        <v>0</v>
      </c>
    </row>
    <row r="134" spans="1:3" ht="14.45" customHeight="1" x14ac:dyDescent="0.25">
      <c r="A134" s="65" t="str">
        <f>'Checklist-Field Ops'!A48</f>
        <v>F-9.3</v>
      </c>
      <c r="B134" s="115" t="str">
        <f>'Checklist-Field Ops'!B48</f>
        <v>If an antimicrobial process or chemical treatment is used for harvest or post-harvest water, it shall be used in accordance with manufacturer instructions and the operation’s written SOP.</v>
      </c>
      <c r="C134" s="113">
        <f>'Checklist-Field Ops'!I48</f>
        <v>0</v>
      </c>
    </row>
    <row r="135" spans="1:3" ht="14.45" customHeight="1" x14ac:dyDescent="0.25">
      <c r="A135" s="65" t="str">
        <f>'Checklist-Field Ops'!A49</f>
        <v>F-9.4</v>
      </c>
      <c r="B135" s="115" t="str">
        <f>'Checklist-Field Ops'!B49</f>
        <v>If water contacting product or food contact surfaces is re-used, it shall be treated using a registered or approved antimicrobial process or chemical treatment.</v>
      </c>
      <c r="C135" s="113">
        <f>'Checklist-Field Ops'!I49</f>
        <v>0</v>
      </c>
    </row>
    <row r="136" spans="1:3" ht="14.45" customHeight="1" x14ac:dyDescent="0.25">
      <c r="A136" s="65" t="str">
        <f>'Checklist-Field Ops'!A50</f>
        <v>F-9.5</v>
      </c>
      <c r="B136" s="115" t="str">
        <f>'Checklist-Field Ops'!B50</f>
        <v>Water use SOPs address condition and maintenance of water-delivery system.</v>
      </c>
      <c r="C136" s="113">
        <f>'Checklist-Field Ops'!I50</f>
        <v>0</v>
      </c>
    </row>
    <row r="137" spans="1:3" ht="14.45" customHeight="1" x14ac:dyDescent="0.25">
      <c r="A137" s="65" t="str">
        <f>'Checklist-Field Ops'!A51</f>
        <v>F-9.6</v>
      </c>
      <c r="B137" s="115" t="str">
        <f>'Checklist-Field Ops'!B51</f>
        <v>If applicable to the specific commodity, water use SOPs address control of wash water temperature.</v>
      </c>
      <c r="C137" s="113">
        <f>'Checklist-Field Ops'!I51</f>
        <v>0</v>
      </c>
    </row>
    <row r="138" spans="1:3" ht="14.45" customHeight="1" x14ac:dyDescent="0.25">
      <c r="A138" s="65" t="str">
        <f>'Checklist-Field Ops'!A52</f>
        <v>F-10</v>
      </c>
      <c r="B138" s="115" t="str">
        <f>'Checklist-Field Ops'!B52</f>
        <v>Containers, Bins and Packaging Materials</v>
      </c>
      <c r="C138" s="113">
        <f>'Checklist-Field Ops'!I52</f>
        <v>0</v>
      </c>
    </row>
    <row r="139" spans="1:3" ht="14.45" customHeight="1" x14ac:dyDescent="0.25">
      <c r="A139" s="65" t="str">
        <f>'Checklist-Field Ops'!A53</f>
        <v>F-10.1</v>
      </c>
      <c r="B139" s="115" t="str">
        <f>'Checklist-Field Ops'!B53</f>
        <v>Operation has written policy regarding storage of harvesting containers.</v>
      </c>
      <c r="C139" s="113">
        <f>'Checklist-Field Ops'!I53</f>
        <v>0</v>
      </c>
    </row>
    <row r="140" spans="1:3" ht="14.45" customHeight="1" x14ac:dyDescent="0.25">
      <c r="A140" s="65" t="str">
        <f>'Checklist-Field Ops'!A54</f>
        <v>F-10.2</v>
      </c>
      <c r="B140" s="115" t="str">
        <f>'Checklist-Field Ops'!B54</f>
        <v>Operation has written policy regarding inspection of food contact containers prior to use.</v>
      </c>
      <c r="C140" s="113">
        <f>'Checklist-Field Ops'!I54</f>
        <v>0</v>
      </c>
    </row>
    <row r="141" spans="1:3" ht="14.45" customHeight="1" x14ac:dyDescent="0.25">
      <c r="A141" s="65" t="str">
        <f>'Checklist-Field Ops'!A55</f>
        <v>F-10.3</v>
      </c>
      <c r="B141" s="115" t="str">
        <f>'Checklist-Field Ops'!B55</f>
        <v>Operation has written policy regarding acceptable harvesting containers.</v>
      </c>
      <c r="C141" s="113">
        <f>'Checklist-Field Ops'!I55</f>
        <v>0</v>
      </c>
    </row>
    <row r="142" spans="1:3" ht="14.45" customHeight="1" x14ac:dyDescent="0.25">
      <c r="A142" s="65" t="str">
        <f>'Checklist-Field Ops'!A56</f>
        <v>F-10.4</v>
      </c>
      <c r="B142" s="115" t="str">
        <f>'Checklist-Field Ops'!B56</f>
        <v>Operation has written policy prohibiting use of harvest containers for non-harvest purposes.</v>
      </c>
      <c r="C142" s="113">
        <f>'Checklist-Field Ops'!I56</f>
        <v>0</v>
      </c>
    </row>
    <row r="143" spans="1:3" ht="14.45" customHeight="1" x14ac:dyDescent="0.25">
      <c r="A143" s="65" t="str">
        <f>'Checklist-Field Ops'!A57</f>
        <v>F-11</v>
      </c>
      <c r="B143" s="115" t="str">
        <f>'Checklist-Field Ops'!B57</f>
        <v xml:space="preserve">Field Packaging and Handling </v>
      </c>
      <c r="C143" s="113">
        <f>'Checklist-Field Ops'!I57</f>
        <v>0</v>
      </c>
    </row>
    <row r="144" spans="1:3" ht="14.45" customHeight="1" x14ac:dyDescent="0.25">
      <c r="A144" s="65" t="str">
        <f>'Checklist-Field Ops'!A58</f>
        <v>F-11.1</v>
      </c>
      <c r="B144" s="115" t="str">
        <f>'Checklist-Field Ops'!B58</f>
        <v xml:space="preserve">Operation shall have a written policy that visibly contaminated, damaged or decayed produce is not harvested, or is culled. </v>
      </c>
      <c r="C144" s="113">
        <f>'Checklist-Field Ops'!I58</f>
        <v>0</v>
      </c>
    </row>
    <row r="145" spans="1:3" ht="14.45" customHeight="1" x14ac:dyDescent="0.25">
      <c r="A145" s="65" t="str">
        <f>'Checklist-Field Ops'!A59</f>
        <v>F-11.2</v>
      </c>
      <c r="B145" s="115" t="str">
        <f>'Checklist-Field Ops'!B59</f>
        <v>Product that contacts the ground shall not be harvested unless the product normally grows in contact with the ground.</v>
      </c>
      <c r="C145" s="113">
        <f>'Checklist-Field Ops'!I59</f>
        <v>0</v>
      </c>
    </row>
    <row r="146" spans="1:3" ht="14.45" customHeight="1" x14ac:dyDescent="0.25">
      <c r="A146" s="65" t="str">
        <f>'Checklist-Field Ops'!A60</f>
        <v>F-11.3</v>
      </c>
      <c r="B146" s="115" t="str">
        <f>'Checklist-Field Ops'!B60</f>
        <v xml:space="preserve">Harvest procedures shall include measures to inspect for and remove physical hazards. </v>
      </c>
      <c r="C146" s="113">
        <f>'Checklist-Field Ops'!I60</f>
        <v>0</v>
      </c>
    </row>
    <row r="147" spans="1:3" ht="14.45" customHeight="1" x14ac:dyDescent="0.25">
      <c r="A147" s="65" t="str">
        <f>'Checklist-Field Ops'!A61</f>
        <v>F-11.4</v>
      </c>
      <c r="B147" s="115" t="str">
        <f>'Checklist-Field Ops'!B61</f>
        <v>Cloths, towels, or other cleaning materials that pose a risk of cross-contamination shall not be used to wipe produce, unless risk mitigation procedures are in place.</v>
      </c>
      <c r="C147" s="113">
        <f>'Checklist-Field Ops'!I61</f>
        <v>0</v>
      </c>
    </row>
    <row r="148" spans="1:3" ht="14.45" customHeight="1" x14ac:dyDescent="0.25">
      <c r="A148" s="65" t="str">
        <f>'Checklist-Field Ops'!A62</f>
        <v>F-11.5</v>
      </c>
      <c r="B148" s="115" t="str">
        <f>'Checklist-Field Ops'!B62</f>
        <v>Packaging materials shall be appropriate for their intended use.</v>
      </c>
      <c r="C148" s="113">
        <f>'Checklist-Field Ops'!I62</f>
        <v>0</v>
      </c>
    </row>
    <row r="149" spans="1:3" ht="14.45" customHeight="1" x14ac:dyDescent="0.25">
      <c r="A149" s="65" t="str">
        <f>'Checklist-Field Ops'!A63</f>
        <v>F-11.6</v>
      </c>
      <c r="B149" s="115" t="str">
        <f>'Checklist-Field Ops'!B63</f>
        <v>Packaging shall be stored in a manner that minimizes contamination.</v>
      </c>
      <c r="C149" s="113">
        <f>'Checklist-Field Ops'!I63</f>
        <v>0</v>
      </c>
    </row>
    <row r="150" spans="1:3" ht="14.45" customHeight="1" x14ac:dyDescent="0.25">
      <c r="A150" s="65" t="str">
        <f>'Checklist-Field Ops'!A64</f>
        <v>F-11.7</v>
      </c>
      <c r="B150" s="115" t="str">
        <f>'Checklist-Field Ops'!B64</f>
        <v xml:space="preserve">Operation has written policy regarding whether packaging materials are permitted in direct contact with the soil.  </v>
      </c>
      <c r="C150" s="113">
        <f>'Checklist-Field Ops'!I64</f>
        <v>0</v>
      </c>
    </row>
    <row r="151" spans="1:3" ht="14.45" customHeight="1" x14ac:dyDescent="0.25">
      <c r="A151" s="65" t="str">
        <f>'Checklist-Field Ops'!A65</f>
        <v>F-11.8.a</v>
      </c>
      <c r="B151" s="115" t="str">
        <f>'Checklist-Field Ops'!B65</f>
        <v xml:space="preserve">The operation has implemented a product release procedure.  </v>
      </c>
      <c r="C151" s="113" t="str">
        <f>'Checklist-Field Ops'!I65</f>
        <v/>
      </c>
    </row>
    <row r="152" spans="1:3" ht="14.45" customHeight="1" x14ac:dyDescent="0.25">
      <c r="A152" s="65" t="str">
        <f>'Checklist-Field Ops'!A66</f>
        <v>F-12</v>
      </c>
      <c r="B152" s="115" t="str">
        <f>'Checklist-Field Ops'!B66</f>
        <v>Post-Harvest Handling and Storage (Field Prior to Storage or Packinghouse)</v>
      </c>
      <c r="C152" s="113">
        <f>'Checklist-Field Ops'!I66</f>
        <v>0</v>
      </c>
    </row>
    <row r="153" spans="1:3" ht="14.45" customHeight="1" x14ac:dyDescent="0.25">
      <c r="A153" s="65" t="str">
        <f>'Checklist-Field Ops'!A67</f>
        <v>F-12.1</v>
      </c>
      <c r="B153" s="115" t="str">
        <f>'Checklist-Field Ops'!B67</f>
        <v>Harvested produce is handled in a manner such that it is not likely to become contaminated.</v>
      </c>
      <c r="C153" s="113">
        <f>'Checklist-Field Ops'!I67</f>
        <v>0</v>
      </c>
    </row>
    <row r="154" spans="1:3" ht="14.45" customHeight="1" x14ac:dyDescent="0.25">
      <c r="A154" s="65" t="str">
        <f>'Checklist-Field Ops'!A68</f>
        <v>F-12.1.a</v>
      </c>
      <c r="B154" s="115" t="str">
        <f>'Checklist-Field Ops'!B68</f>
        <v xml:space="preserve">When product is field packed, collection, storage, and distribution points are maintained in a clean and hygienic condition. </v>
      </c>
      <c r="C154" s="113" t="str">
        <f>'Checklist-Field Ops'!I68</f>
        <v/>
      </c>
    </row>
    <row r="155" spans="1:3" ht="14.45" customHeight="1" x14ac:dyDescent="0.25">
      <c r="A155" s="65" t="str">
        <f>'Checklist-Field Ops'!A69</f>
        <v>F-12.2</v>
      </c>
      <c r="B155" s="115" t="str">
        <f>'Checklist-Field Ops'!B69</f>
        <v>Materials that come in contact with the produce shall be clean and in good repair.</v>
      </c>
      <c r="C155" s="113">
        <f>'Checklist-Field Ops'!I69</f>
        <v>0</v>
      </c>
    </row>
    <row r="156" spans="1:3" ht="14.45" customHeight="1" x14ac:dyDescent="0.25">
      <c r="A156" s="65" t="str">
        <f>'Checklist-Field Ops'!A70</f>
        <v>F-13</v>
      </c>
      <c r="B156" s="115" t="str">
        <f>'Checklist-Field Ops'!B70</f>
        <v>Equipment Sanitation and Maintenance</v>
      </c>
      <c r="C156" s="113">
        <f>'Checklist-Field Ops'!I70</f>
        <v>0</v>
      </c>
    </row>
    <row r="157" spans="1:3" ht="14.45" customHeight="1" x14ac:dyDescent="0.25">
      <c r="A157" s="65" t="str">
        <f>'Checklist-Field Ops'!A71</f>
        <v>F-13.1</v>
      </c>
      <c r="B157" s="115" t="str">
        <f>'Checklist-Field Ops'!B71</f>
        <v>The operation shall have a policy, written procedures, and a checklist to verify cleanliness and functionality of shipping units (e.g., trailer).</v>
      </c>
      <c r="C157" s="113">
        <f>'Checklist-Field Ops'!I71</f>
        <v>0</v>
      </c>
    </row>
    <row r="158" spans="1:3" ht="14.45" customHeight="1" x14ac:dyDescent="0.25">
      <c r="A158" s="65" t="str">
        <f>'Checklist-Field Ops'!A72</f>
        <v>F-13.2</v>
      </c>
      <c r="B158" s="115" t="str">
        <f>'Checklist-Field Ops'!B72</f>
        <v>Loading/unloading procedures and equipment shall minimize damage to and prevent contamination of produce.</v>
      </c>
      <c r="C158" s="113">
        <f>'Checklist-Field Ops'!I72</f>
        <v>0</v>
      </c>
    </row>
    <row r="159" spans="1:3" ht="14.45" customHeight="1" x14ac:dyDescent="0.25">
      <c r="A159" s="351" t="s">
        <v>979</v>
      </c>
      <c r="B159" s="352"/>
      <c r="C159" s="353"/>
    </row>
    <row r="160" spans="1:3" ht="14.45" customHeight="1" x14ac:dyDescent="0.25">
      <c r="A160" s="94" t="str">
        <f>'Checklist-Post-Harvest'!A5</f>
        <v>P-1</v>
      </c>
      <c r="B160" s="94" t="str">
        <f>'Checklist-Post-Harvest'!B5</f>
        <v>Produce Sourcing</v>
      </c>
      <c r="C160" s="94"/>
    </row>
    <row r="161" spans="1:3" ht="14.45" customHeight="1" x14ac:dyDescent="0.25">
      <c r="A161" s="94" t="str">
        <f>'Checklist-Post-Harvest'!A6</f>
        <v>P-1.1</v>
      </c>
      <c r="B161" s="94" t="str">
        <f>'Checklist-Post-Harvest'!B6</f>
        <v>The Operation has a policy and takes affirmative steps to ensure that all fresh produce that are packed or stored in the Operation are grown following requirements in Field Operations and Harvesting harmonized standard.</v>
      </c>
      <c r="C161" s="94">
        <f>'Checklist-Post-Harvest'!I6</f>
        <v>0</v>
      </c>
    </row>
    <row r="162" spans="1:3" ht="14.45" customHeight="1" x14ac:dyDescent="0.25">
      <c r="A162" s="94" t="str">
        <f>'Checklist-Post-Harvest'!A7</f>
        <v>P-2</v>
      </c>
      <c r="B162" s="94" t="str">
        <f>'Checklist-Post-Harvest'!B7</f>
        <v xml:space="preserve"> Facility</v>
      </c>
      <c r="C162" s="94">
        <f>'Checklist-Post-Harvest'!I7</f>
        <v>0</v>
      </c>
    </row>
    <row r="163" spans="1:3" ht="14.45" customHeight="1" x14ac:dyDescent="0.25">
      <c r="A163" s="94" t="str">
        <f>'Checklist-Post-Harvest'!A8</f>
        <v>P-2.1</v>
      </c>
      <c r="B163" s="94" t="str">
        <f>'Checklist-Post-Harvest'!B8</f>
        <v>Operation has initially and at least annually thereafter, performed a documented risk assessment of the packinghouse, and has addressed all identified risks.</v>
      </c>
      <c r="C163" s="94">
        <f>'Checklist-Post-Harvest'!I8</f>
        <v>0</v>
      </c>
    </row>
    <row r="164" spans="1:3" ht="14.45" customHeight="1" x14ac:dyDescent="0.25">
      <c r="A164" s="94" t="str">
        <f>'Checklist-Post-Harvest'!A9</f>
        <v>P-2.1.a</v>
      </c>
      <c r="B164" s="94" t="str">
        <f>'Checklist-Post-Harvest'!B9</f>
        <v>If microbiological hazards requiring a control are identified in the risk assessment of the packinghouse a microbial environmental monitoring program shall be established.</v>
      </c>
      <c r="C164" s="94" t="str">
        <f>'Checklist-Post-Harvest'!I9</f>
        <v/>
      </c>
    </row>
    <row r="165" spans="1:3" ht="14.45" customHeight="1" x14ac:dyDescent="0.25">
      <c r="A165" s="94" t="str">
        <f>'Checklist-Post-Harvest'!A10</f>
        <v>P-2.2</v>
      </c>
      <c r="B165" s="94" t="str">
        <f>'Checklist-Post-Harvest'!B10</f>
        <v>Building shall be located, designed, constructed, and maintained in a manner that prevents contamination of produce during handling, storage, and cooling.</v>
      </c>
      <c r="C165" s="94">
        <f>'Checklist-Post-Harvest'!I10</f>
        <v>0</v>
      </c>
    </row>
    <row r="166" spans="1:3" ht="14.45" customHeight="1" x14ac:dyDescent="0.25">
      <c r="A166" s="94" t="str">
        <f>'Checklist-Post-Harvest'!A11</f>
        <v>P-2.3</v>
      </c>
      <c r="B166" s="94" t="str">
        <f>'Checklist-Post-Harvest'!B11</f>
        <v xml:space="preserve">Adequate lighting shall be provided in all areas. </v>
      </c>
      <c r="C166" s="94">
        <f>'Checklist-Post-Harvest'!I11</f>
        <v>0</v>
      </c>
    </row>
    <row r="167" spans="1:3" ht="14.45" customHeight="1" x14ac:dyDescent="0.25">
      <c r="A167" s="94" t="str">
        <f>'Checklist-Post-Harvest'!A12</f>
        <v>P-2.4</v>
      </c>
      <c r="B167" s="94" t="str">
        <f>'Checklist-Post-Harvest'!B12</f>
        <v xml:space="preserve">Only essential glass and brittle plastic shall be present in the building. </v>
      </c>
      <c r="C167" s="94">
        <f>'Checklist-Post-Harvest'!I12</f>
        <v>0</v>
      </c>
    </row>
    <row r="168" spans="1:3" ht="14.45" customHeight="1" x14ac:dyDescent="0.25">
      <c r="A168" s="94" t="str">
        <f>'Checklist-Post-Harvest'!A13</f>
        <v>P-2.5</v>
      </c>
      <c r="B168" s="94" t="str">
        <f>'Checklist-Post-Harvest'!B13</f>
        <v>Catwalks above product zones are protected to prevent produce or packaging contamination.</v>
      </c>
      <c r="C168" s="94">
        <f>'Checklist-Post-Harvest'!I13</f>
        <v>0</v>
      </c>
    </row>
    <row r="169" spans="1:3" ht="14.45" customHeight="1" x14ac:dyDescent="0.25">
      <c r="A169" s="94" t="str">
        <f>'Checklist-Post-Harvest'!A14</f>
        <v>P-2.6</v>
      </c>
      <c r="B169" s="94" t="str">
        <f>'Checklist-Post-Harvest'!B14</f>
        <v xml:space="preserve">If applicable, operation has a written Allergen Control Program. </v>
      </c>
      <c r="C169" s="94">
        <f>'Checklist-Post-Harvest'!I14</f>
        <v>0</v>
      </c>
    </row>
    <row r="170" spans="1:3" ht="14.45" customHeight="1" x14ac:dyDescent="0.25">
      <c r="A170" s="94" t="str">
        <f>'Checklist-Post-Harvest'!A15</f>
        <v>P-3</v>
      </c>
      <c r="B170" s="94" t="str">
        <f>'Checklist-Post-Harvest'!B15</f>
        <v>Pest and Animal Control</v>
      </c>
      <c r="C170" s="94">
        <f>'Checklist-Post-Harvest'!I15</f>
        <v>0</v>
      </c>
    </row>
    <row r="171" spans="1:3" ht="14.45" customHeight="1" x14ac:dyDescent="0.25">
      <c r="A171" s="94" t="str">
        <f>'Checklist-Post-Harvest'!A16</f>
        <v>P-3.1</v>
      </c>
      <c r="B171" s="94" t="str">
        <f>'Checklist-Post-Harvest'!B16</f>
        <v xml:space="preserve">Operation has procedures to manage pests to the extent appropriate to the operation.  </v>
      </c>
      <c r="C171" s="94">
        <f>'Checklist-Post-Harvest'!I16</f>
        <v>0</v>
      </c>
    </row>
    <row r="172" spans="1:3" ht="14.45" customHeight="1" x14ac:dyDescent="0.25">
      <c r="A172" s="94" t="str">
        <f>'Checklist-Post-Harvest'!A17</f>
        <v>P-3.2</v>
      </c>
      <c r="B172" s="94" t="str">
        <f>'Checklist-Post-Harvest'!B17</f>
        <v>Operation restricts animals from food handling areas.</v>
      </c>
      <c r="C172" s="94">
        <f>'Checklist-Post-Harvest'!I17</f>
        <v>0</v>
      </c>
    </row>
    <row r="173" spans="1:3" ht="14.45" customHeight="1" x14ac:dyDescent="0.25">
      <c r="A173" s="94" t="str">
        <f>'Checklist-Post-Harvest'!A18</f>
        <v>P-3.3</v>
      </c>
      <c r="B173" s="94" t="str">
        <f>'Checklist-Post-Harvest'!B18</f>
        <v>If used, pest control devices, including rodent traps and electrical flying insect devices, are located to not contaminate produce or food handling surfaces.</v>
      </c>
      <c r="C173" s="94">
        <f>'Checklist-Post-Harvest'!I18</f>
        <v>0</v>
      </c>
    </row>
    <row r="174" spans="1:3" ht="14.45" customHeight="1" x14ac:dyDescent="0.25">
      <c r="A174" s="94" t="str">
        <f>'Checklist-Post-Harvest'!A19</f>
        <v>P-4</v>
      </c>
      <c r="B174" s="94" t="str">
        <f>'Checklist-Post-Harvest'!B19</f>
        <v>Equipment, Tools and Utensils</v>
      </c>
      <c r="C174" s="94">
        <f>'Checklist-Post-Harvest'!I19</f>
        <v>0</v>
      </c>
    </row>
    <row r="175" spans="1:3" ht="14.45" customHeight="1" x14ac:dyDescent="0.25">
      <c r="A175" s="94" t="str">
        <f>'Checklist-Post-Harvest'!A20</f>
        <v>P-4.1</v>
      </c>
      <c r="B175" s="94" t="str">
        <f>'Checklist-Post-Harvest'!B20</f>
        <v>All food contact equipment, tools and utensils are designed and made of materials that are easily cleaned and maintained.</v>
      </c>
      <c r="C175" s="94">
        <f>'Checklist-Post-Harvest'!I20</f>
        <v>0</v>
      </c>
    </row>
    <row r="176" spans="1:3" ht="14.45" customHeight="1" x14ac:dyDescent="0.25">
      <c r="A176" s="94" t="str">
        <f>'Checklist-Post-Harvest'!A21</f>
        <v>P-4.2</v>
      </c>
      <c r="B176" s="94" t="str">
        <f>'Checklist-Post-Harvest'!B21</f>
        <v>Equipment is installed in a way that provides access for cleaning.</v>
      </c>
      <c r="C176" s="94">
        <f>'Checklist-Post-Harvest'!I21</f>
        <v>0</v>
      </c>
    </row>
    <row r="177" spans="1:3" ht="14.45" customHeight="1" x14ac:dyDescent="0.25">
      <c r="A177" s="94" t="str">
        <f>'Checklist-Post-Harvest'!A22</f>
        <v>P-4.3</v>
      </c>
      <c r="B177" s="94" t="str">
        <f>'Checklist-Post-Harvest'!B22</f>
        <v>Equipment lubrication is managed so as not to contaminate food products.</v>
      </c>
      <c r="C177" s="94">
        <f>'Checklist-Post-Harvest'!I22</f>
        <v>0</v>
      </c>
    </row>
    <row r="178" spans="1:3" ht="14.45" customHeight="1" x14ac:dyDescent="0.25">
      <c r="A178" s="94" t="str">
        <f>'Checklist-Post-Harvest'!A23</f>
        <v>P-4.4</v>
      </c>
      <c r="B178" s="94" t="str">
        <f>'Checklist-Post-Harvest'!B23</f>
        <v xml:space="preserve">All instruments or tools (e.g., test strips, titration kits) used to measure temperature, pH, antimicrobial levels and/or other important devices used to monitor requirements in this section shall be adequately maintained and calibrated at a frequency sufficient to assure continuous accuracy.  </v>
      </c>
      <c r="C178" s="94">
        <f>'Checklist-Post-Harvest'!I23</f>
        <v>0</v>
      </c>
    </row>
    <row r="179" spans="1:3" ht="14.45" customHeight="1" x14ac:dyDescent="0.25">
      <c r="A179" s="94" t="str">
        <f>'Checklist-Post-Harvest'!A24</f>
        <v>P-4.4.a</v>
      </c>
      <c r="B179" s="94" t="str">
        <f>'Checklist-Post-Harvest'!B24</f>
        <v>Calibration of equipment is traceable to a recognized standard.</v>
      </c>
      <c r="C179" s="94" t="str">
        <f>'Checklist-Post-Harvest'!I24</f>
        <v/>
      </c>
    </row>
    <row r="180" spans="1:3" ht="14.45" customHeight="1" x14ac:dyDescent="0.25">
      <c r="A180" s="94" t="str">
        <f>'Checklist-Post-Harvest'!A25</f>
        <v>P-4.5</v>
      </c>
      <c r="B180" s="94" t="str">
        <f>'Checklist-Post-Harvest'!B25</f>
        <v xml:space="preserve">Foreign material control devices are inspected and maintained.  </v>
      </c>
      <c r="C180" s="94">
        <f>'Checklist-Post-Harvest'!I25</f>
        <v>0</v>
      </c>
    </row>
    <row r="181" spans="1:3" ht="14.45" customHeight="1" x14ac:dyDescent="0.25">
      <c r="A181" s="94" t="str">
        <f>'Checklist-Post-Harvest'!A26</f>
        <v>P-4.5.a</v>
      </c>
      <c r="B181" s="94" t="str">
        <f>'Checklist-Post-Harvest'!B26</f>
        <v xml:space="preserve">Metal detection equipment, if utilized, shall be checked at a scheduled frequency as outlined in the operation’s food safety/HACCP plan using iron, non-iron and stainless-steel testing wands. </v>
      </c>
      <c r="C181" s="94" t="str">
        <f>'Checklist-Post-Harvest'!I26</f>
        <v/>
      </c>
    </row>
    <row r="182" spans="1:3" ht="14.45" customHeight="1" x14ac:dyDescent="0.25">
      <c r="A182" s="94" t="str">
        <f>'Checklist-Post-Harvest'!A27</f>
        <v>P-5</v>
      </c>
      <c r="B182" s="94" t="str">
        <f>'Checklist-Post-Harvest'!B27</f>
        <v>Maintenance and Sanitation</v>
      </c>
      <c r="C182" s="94">
        <f>'Checklist-Post-Harvest'!I27</f>
        <v>0</v>
      </c>
    </row>
    <row r="183" spans="1:3" ht="14.45" customHeight="1" x14ac:dyDescent="0.25">
      <c r="A183" s="94" t="str">
        <f>'Checklist-Post-Harvest'!A28</f>
        <v>P-5.1</v>
      </c>
      <c r="B183" s="94" t="str">
        <f>'Checklist-Post-Harvest'!B28</f>
        <v>A preventive maintenance schedule with related SOPs shall be established.</v>
      </c>
      <c r="C183" s="94">
        <f>'Checklist-Post-Harvest'!I28</f>
        <v>0</v>
      </c>
    </row>
    <row r="184" spans="1:3" ht="14.45" customHeight="1" x14ac:dyDescent="0.25">
      <c r="A184" s="94" t="str">
        <f>'Checklist-Post-Harvest'!A29</f>
        <v>P-5.1.a</v>
      </c>
      <c r="B184" s="94" t="str">
        <f>'Checklist-Post-Harvest'!B29</f>
        <v>Routine housekeeping practices must be implemented.</v>
      </c>
      <c r="C184" s="94" t="str">
        <f>'Checklist-Post-Harvest'!I29</f>
        <v/>
      </c>
    </row>
    <row r="185" spans="1:3" ht="14.45" customHeight="1" x14ac:dyDescent="0.25">
      <c r="A185" s="94" t="str">
        <f>'Checklist-Post-Harvest'!A30</f>
        <v>P-5.2</v>
      </c>
      <c r="B185" s="94" t="str">
        <f>'Checklist-Post-Harvest'!B30</f>
        <v>A master cleaning schedule with related SOPs shall be established.</v>
      </c>
      <c r="C185" s="94">
        <f>'Checklist-Post-Harvest'!I30</f>
        <v>0</v>
      </c>
    </row>
    <row r="186" spans="1:3" ht="14.45" customHeight="1" x14ac:dyDescent="0.25">
      <c r="A186" s="94" t="str">
        <f>'Checklist-Post-Harvest'!A31</f>
        <v>P-5.3</v>
      </c>
      <c r="B186" s="94" t="str">
        <f>'Checklist-Post-Harvest'!B31</f>
        <v>Any temporary repairs on food contact surfaces are constructed of food-grade material.  Operation has a procedure to ensure that permanent repairs are implemented in a timely manner.</v>
      </c>
      <c r="C186" s="94">
        <f>'Checklist-Post-Harvest'!I31</f>
        <v>0</v>
      </c>
    </row>
    <row r="187" spans="1:3" ht="14.45" customHeight="1" x14ac:dyDescent="0.25">
      <c r="A187" s="94" t="str">
        <f>'Checklist-Post-Harvest'!A32</f>
        <v>P-5.4</v>
      </c>
      <c r="B187" s="94" t="str">
        <f>'Checklist-Post-Harvest'!B32</f>
        <v>Cleaning equipment and tools are clean, in working order and stored properly away from product handling areas.</v>
      </c>
      <c r="C187" s="94">
        <f>'Checklist-Post-Harvest'!I32</f>
        <v>0</v>
      </c>
    </row>
    <row r="188" spans="1:3" ht="14.45" customHeight="1" x14ac:dyDescent="0.25">
      <c r="A188" s="94" t="str">
        <f>'Checklist-Post-Harvest'!A33</f>
        <v>P-5.5</v>
      </c>
      <c r="B188" s="94" t="str">
        <f>'Checklist-Post-Harvest'!B33</f>
        <v>Food contact surfaces shall be cleaned, sanitized, and maintained according to the food safety plan.</v>
      </c>
      <c r="C188" s="94">
        <f>'Checklist-Post-Harvest'!I33</f>
        <v>0</v>
      </c>
    </row>
    <row r="189" spans="1:3" ht="14.45" customHeight="1" x14ac:dyDescent="0.25">
      <c r="A189" s="94" t="str">
        <f>'Checklist-Post-Harvest'!A34</f>
        <v>P-5.5.a</v>
      </c>
      <c r="B189" s="94" t="str">
        <f>'Checklist-Post-Harvest'!B34</f>
        <v>The cleaning and sanitation program shall include measures for monitoring to verify effectiveness.</v>
      </c>
      <c r="C189" s="94" t="str">
        <f>'Checklist-Post-Harvest'!I34</f>
        <v/>
      </c>
    </row>
    <row r="190" spans="1:3" ht="14.45" customHeight="1" x14ac:dyDescent="0.25">
      <c r="A190" s="94" t="str">
        <f>'Checklist-Post-Harvest'!A35</f>
        <v>P-5.6</v>
      </c>
      <c r="B190" s="94" t="str">
        <f>'Checklist-Post-Harvest'!B35</f>
        <v>Transporting equipment shall be maintained to prevent contamination of products being transported.</v>
      </c>
      <c r="C190" s="94">
        <f>'Checklist-Post-Harvest'!I35</f>
        <v>0</v>
      </c>
    </row>
    <row r="191" spans="1:3" ht="14.45" customHeight="1" x14ac:dyDescent="0.25">
      <c r="A191" s="94" t="str">
        <f>'Checklist-Post-Harvest'!A36</f>
        <v>P-5.7</v>
      </c>
      <c r="B191" s="94" t="str">
        <f>'Checklist-Post-Harvest'!B36</f>
        <v>Waste materials and their removal are managed to avoid contamination.</v>
      </c>
      <c r="C191" s="94">
        <f>'Checklist-Post-Harvest'!I36</f>
        <v>0</v>
      </c>
    </row>
    <row r="192" spans="1:3" ht="14.45" customHeight="1" x14ac:dyDescent="0.25">
      <c r="A192" s="94" t="str">
        <f>'Checklist-Post-Harvest'!A37</f>
        <v>P-5.8</v>
      </c>
      <c r="B192" s="94" t="str">
        <f>'Checklist-Post-Harvest'!B37</f>
        <v>Outside garbage receptacles/ dumpsters are closed and located away from building entrances and the area around such sites is reasonably clean.</v>
      </c>
      <c r="C192" s="94">
        <f>'Checklist-Post-Harvest'!I37</f>
        <v>0</v>
      </c>
    </row>
    <row r="193" spans="1:3" ht="14.45" customHeight="1" x14ac:dyDescent="0.25">
      <c r="A193" s="94" t="str">
        <f>'Checklist-Post-Harvest'!A38</f>
        <v>P-5.9</v>
      </c>
      <c r="B193" s="94" t="str">
        <f>'Checklist-Post-Harvest'!B38</f>
        <v>The plant grounds are reasonably free of litter, waste culls, vegetation, debris and standing water.</v>
      </c>
      <c r="C193" s="94">
        <f>'Checklist-Post-Harvest'!I38</f>
        <v>0</v>
      </c>
    </row>
    <row r="194" spans="1:3" ht="14.45" customHeight="1" x14ac:dyDescent="0.25">
      <c r="A194" s="94" t="str">
        <f>'Checklist-Post-Harvest'!A39</f>
        <v>P-5.10</v>
      </c>
      <c r="B194" s="94" t="str">
        <f>'Checklist-Post-Harvest'!B39</f>
        <v>Sewage or septic systems are maintained so as not to be a source of contamination.</v>
      </c>
      <c r="C194" s="94">
        <f>'Checklist-Post-Harvest'!I39</f>
        <v>0</v>
      </c>
    </row>
    <row r="195" spans="1:3" ht="14.45" customHeight="1" x14ac:dyDescent="0.25">
      <c r="A195" s="94" t="str">
        <f>'Checklist-Post-Harvest'!A40</f>
        <v>P-5.11</v>
      </c>
      <c r="B195" s="94" t="str">
        <f>'Checklist-Post-Harvest'!B40</f>
        <v>The sewage disposal system is adequate for the process and maintained to prevent direct or indirect product contamination.</v>
      </c>
      <c r="C195" s="94">
        <f>'Checklist-Post-Harvest'!I40</f>
        <v>0</v>
      </c>
    </row>
    <row r="196" spans="1:3" ht="14.45" customHeight="1" x14ac:dyDescent="0.25">
      <c r="A196" s="94" t="str">
        <f>'Checklist-Post-Harvest'!A41</f>
        <v>P-6</v>
      </c>
      <c r="B196" s="94" t="str">
        <f>'Checklist-Post-Harvest'!B41</f>
        <v>Post-Harvest Water/Ice</v>
      </c>
      <c r="C196" s="94">
        <f>'Checklist-Post-Harvest'!I41</f>
        <v>0</v>
      </c>
    </row>
    <row r="197" spans="1:3" ht="14.45" customHeight="1" x14ac:dyDescent="0.25">
      <c r="A197" s="94" t="str">
        <f>'Checklist-Post-Harvest'!A42</f>
        <v>P-6.1</v>
      </c>
      <c r="B197" s="94" t="str">
        <f>'Checklist-Post-Harvest'!B42</f>
        <v xml:space="preserve">A postharvest water system description shall be prepared.  </v>
      </c>
      <c r="C197" s="94">
        <f>'Checklist-Post-Harvest'!I42</f>
        <v>0</v>
      </c>
    </row>
    <row r="198" spans="1:3" ht="14.45" customHeight="1" x14ac:dyDescent="0.25">
      <c r="A198" s="94" t="str">
        <f>'Checklist-Post-Harvest'!A43</f>
        <v>P-6.2</v>
      </c>
      <c r="B198" s="94" t="str">
        <f>'Checklist-Post-Harvest'!B43</f>
        <v xml:space="preserve">Documented scheduled assessment of water system including delivery equipment shall be performed.  </v>
      </c>
      <c r="C198" s="94">
        <f>'Checklist-Post-Harvest'!I43</f>
        <v>0</v>
      </c>
    </row>
    <row r="199" spans="1:3" ht="14.45" customHeight="1" x14ac:dyDescent="0.25">
      <c r="A199" s="94" t="str">
        <f>'Checklist-Post-Harvest'!A44</f>
        <v>P-6.3</v>
      </c>
      <c r="B199" s="94" t="str">
        <f>'Checklist-Post-Harvest'!B44</f>
        <v xml:space="preserve">Water use SOPs address the microbial quality of water or ice that directly contacts the harvested crop or is used on food-contact surfaces. </v>
      </c>
      <c r="C199" s="94">
        <f>'Checklist-Post-Harvest'!I44</f>
        <v>0</v>
      </c>
    </row>
    <row r="200" spans="1:3" ht="14.45" customHeight="1" x14ac:dyDescent="0.25">
      <c r="A200" s="94" t="str">
        <f>'Checklist-Post-Harvest'!A45</f>
        <v>P-6.4</v>
      </c>
      <c r="B200" s="94" t="str">
        <f>'Checklist-Post-Harvest'!B45</f>
        <v>The operation’s food safety plan includes the produce washing process, if used.</v>
      </c>
      <c r="C200" s="94">
        <f>'Checklist-Post-Harvest'!I45</f>
        <v>0</v>
      </c>
    </row>
    <row r="201" spans="1:3" ht="14.45" customHeight="1" x14ac:dyDescent="0.25">
      <c r="A201" s="94" t="str">
        <f>'Checklist-Post-Harvest'!A46</f>
        <v>P-6.5</v>
      </c>
      <c r="B201" s="94" t="str">
        <f>'Checklist-Post-Harvest'!B46</f>
        <v>Re-used water that contacts product or food contact surfaces shall be treated using a registered or approved antimicrobial process or chemical treatment.</v>
      </c>
      <c r="C201" s="94">
        <f>'Checklist-Post-Harvest'!I46</f>
        <v>0</v>
      </c>
    </row>
    <row r="202" spans="1:3" ht="14.45" customHeight="1" x14ac:dyDescent="0.25">
      <c r="A202" s="94" t="str">
        <f>'Checklist-Post-Harvest'!A47</f>
        <v>P-6.6</v>
      </c>
      <c r="B202" s="94" t="str">
        <f>'Checklist-Post-Harvest'!B47</f>
        <v xml:space="preserve">If a postharvest water antimicrobial treatment is used, it shall be used in accordance with established operational procedure and manufacturer instructions. </v>
      </c>
      <c r="C202" s="94">
        <f>'Checklist-Post-Harvest'!I47</f>
        <v>0</v>
      </c>
    </row>
    <row r="203" spans="1:3" ht="14.45" customHeight="1" x14ac:dyDescent="0.25">
      <c r="A203" s="94" t="str">
        <f>'Checklist-Post-Harvest'!A48</f>
        <v>P-6.7</v>
      </c>
      <c r="B203" s="94" t="str">
        <f>'Checklist-Post-Harvest'!B48</f>
        <v>If applicable to the specific commodity, water use SOPs address control of immersion water temperature.</v>
      </c>
      <c r="C203" s="94">
        <f>'Checklist-Post-Harvest'!I48</f>
        <v>0</v>
      </c>
    </row>
    <row r="204" spans="1:3" ht="14.45" customHeight="1" x14ac:dyDescent="0.25">
      <c r="A204" s="94" t="str">
        <f>'Checklist-Post-Harvest'!A49</f>
        <v>P-6.8</v>
      </c>
      <c r="B204" s="94" t="str">
        <f>'Checklist-Post-Harvest'!B49</f>
        <v>Water change schedules shall be developed for all uses of water where water is re-used.</v>
      </c>
      <c r="C204" s="94">
        <f>'Checklist-Post-Harvest'!I49</f>
        <v>0</v>
      </c>
    </row>
    <row r="205" spans="1:3" ht="14.45" customHeight="1" x14ac:dyDescent="0.25">
      <c r="A205" s="94" t="str">
        <f>'Checklist-Post-Harvest'!A50</f>
        <v>P-6.9</v>
      </c>
      <c r="B205" s="94" t="str">
        <f>'Checklist-Post-Harvest'!B50</f>
        <v>Debris, damaged and/or visibly contaminated produce shall be removed from wash areas/dump tanks to the extent possible.</v>
      </c>
      <c r="C205" s="94">
        <f>'Checklist-Post-Harvest'!I50</f>
        <v>0</v>
      </c>
    </row>
    <row r="206" spans="1:3" ht="14.45" customHeight="1" x14ac:dyDescent="0.25">
      <c r="A206" s="94" t="str">
        <f>'Checklist-Post-Harvest'!A51</f>
        <v>P-7</v>
      </c>
      <c r="B206" s="94" t="str">
        <f>'Checklist-Post-Harvest'!B51</f>
        <v>Containers, Bins and Packaging</v>
      </c>
      <c r="C206" s="94">
        <f>'Checklist-Post-Harvest'!I51</f>
        <v>0</v>
      </c>
    </row>
    <row r="207" spans="1:3" ht="14.45" customHeight="1" x14ac:dyDescent="0.25">
      <c r="A207" s="94" t="str">
        <f>'Checklist-Post-Harvest'!A52</f>
        <v>P-7.1</v>
      </c>
      <c r="B207" s="94" t="str">
        <f>'Checklist-Post-Harvest'!B52</f>
        <v xml:space="preserve">Specifications for all packaging materials and labels that impact finished product safety shall be provided and comply with prevailing regulations.  </v>
      </c>
      <c r="C207" s="94">
        <f>'Checklist-Post-Harvest'!I52</f>
        <v>0</v>
      </c>
    </row>
    <row r="208" spans="1:3" ht="14.45" customHeight="1" x14ac:dyDescent="0.25">
      <c r="A208" s="94" t="str">
        <f>'Checklist-Post-Harvest'!A53</f>
        <v>P-7.2</v>
      </c>
      <c r="B208" s="94" t="str">
        <f>'Checklist-Post-Harvest'!B53</f>
        <v>Operation has a written procedure for inspecting incoming packaging materials</v>
      </c>
      <c r="C208" s="94">
        <f>'Checklist-Post-Harvest'!I53</f>
        <v>0</v>
      </c>
    </row>
    <row r="209" spans="1:3" ht="14.45" customHeight="1" x14ac:dyDescent="0.25">
      <c r="A209" s="94" t="str">
        <f>'Checklist-Post-Harvest'!A54</f>
        <v>P-7.3</v>
      </c>
      <c r="B209" s="94" t="str">
        <f>'Checklist-Post-Harvest'!B54</f>
        <v>Operation has written policy regarding storage and post-storage handling of product-contact containers.</v>
      </c>
      <c r="C209" s="94">
        <f>'Checklist-Post-Harvest'!I54</f>
        <v>0</v>
      </c>
    </row>
    <row r="210" spans="1:3" ht="14.45" customHeight="1" x14ac:dyDescent="0.25">
      <c r="A210" s="94" t="str">
        <f>'Checklist-Post-Harvest'!A55</f>
        <v>P-7.4</v>
      </c>
      <c r="B210" s="94" t="str">
        <f>'Checklist-Post-Harvest'!B55</f>
        <v>Materials that come in contact with the produce shall be clean and in good repair.</v>
      </c>
      <c r="C210" s="94">
        <f>'Checklist-Post-Harvest'!I55</f>
        <v>0</v>
      </c>
    </row>
    <row r="211" spans="1:3" ht="14.45" customHeight="1" x14ac:dyDescent="0.25">
      <c r="A211" s="94" t="str">
        <f>'Checklist-Post-Harvest'!A56</f>
        <v>P-7.5</v>
      </c>
      <c r="B211" s="94" t="str">
        <f>'Checklist-Post-Harvest'!B56</f>
        <v xml:space="preserve">Operation has written policy regarding whether product-contact containers are permitted in direct contact with the ground or floor.  </v>
      </c>
      <c r="C211" s="94">
        <f>'Checklist-Post-Harvest'!I56</f>
        <v>0</v>
      </c>
    </row>
    <row r="212" spans="1:3" ht="14.45" customHeight="1" x14ac:dyDescent="0.25">
      <c r="A212" s="94" t="str">
        <f>'Checklist-Post-Harvest'!A57</f>
        <v>P-7.6</v>
      </c>
      <c r="B212" s="94" t="str">
        <f>'Checklist-Post-Harvest'!B57</f>
        <v>Operation has written policy regarding inspection of food contact containers and bins prior to use.</v>
      </c>
      <c r="C212" s="94">
        <f>'Checklist-Post-Harvest'!I57</f>
        <v>0</v>
      </c>
    </row>
    <row r="213" spans="1:3" ht="14.45" customHeight="1" x14ac:dyDescent="0.25">
      <c r="A213" s="94" t="str">
        <f>'Checklist-Post-Harvest'!A58</f>
        <v>P-7.7</v>
      </c>
      <c r="B213" s="94" t="str">
        <f>'Checklist-Post-Harvest'!B58</f>
        <v>Operation has written policy regarding acceptable product-contact containers.</v>
      </c>
      <c r="C213" s="94">
        <f>'Checklist-Post-Harvest'!I58</f>
        <v>0</v>
      </c>
    </row>
    <row r="214" spans="1:3" ht="14.45" customHeight="1" x14ac:dyDescent="0.25">
      <c r="A214" s="94" t="str">
        <f>'Checklist-Post-Harvest'!A59</f>
        <v>P-7.8</v>
      </c>
      <c r="B214" s="94" t="str">
        <f>'Checklist-Post-Harvest'!B59</f>
        <v>Operation has written policy prohibiting use of product-contact containers for non-product purposes unless clearly marked or labeled for that purpose.</v>
      </c>
      <c r="C214" s="94">
        <f>'Checklist-Post-Harvest'!I59</f>
        <v>0</v>
      </c>
    </row>
    <row r="215" spans="1:3" ht="14.45" customHeight="1" x14ac:dyDescent="0.25">
      <c r="A215" s="94" t="str">
        <f>'Checklist-Post-Harvest'!A60</f>
        <v>P-7.9</v>
      </c>
      <c r="B215" s="94" t="str">
        <f>'Checklist-Post-Harvest'!B60</f>
        <v>Pallets shall be kept clean and in good condition as appropriate for their intended use.</v>
      </c>
      <c r="C215" s="94">
        <f>'Checklist-Post-Harvest'!I60</f>
        <v>0</v>
      </c>
    </row>
    <row r="216" spans="1:3" ht="14.45" customHeight="1" x14ac:dyDescent="0.25">
      <c r="A216" s="94" t="str">
        <f>'Checklist-Post-Harvest'!A61</f>
        <v>P-8</v>
      </c>
      <c r="B216" s="94" t="str">
        <f>'Checklist-Post-Harvest'!B61</f>
        <v>Storage</v>
      </c>
      <c r="C216" s="94">
        <f>'Checklist-Post-Harvest'!I61</f>
        <v>0</v>
      </c>
    </row>
    <row r="217" spans="1:3" ht="14.45" customHeight="1" x14ac:dyDescent="0.25">
      <c r="A217" s="94" t="str">
        <f>'Checklist-Post-Harvest'!A62</f>
        <v>P-8.1</v>
      </c>
      <c r="B217" s="94" t="str">
        <f>'Checklist-Post-Harvest'!B62</f>
        <v>Product storage areas and conditions shall be appropriate to the commodities stored.</v>
      </c>
      <c r="C217" s="94">
        <f>'Checklist-Post-Harvest'!I62</f>
        <v>0</v>
      </c>
    </row>
    <row r="218" spans="1:3" ht="14.45" customHeight="1" x14ac:dyDescent="0.25">
      <c r="A218" s="94" t="str">
        <f>'Checklist-Post-Harvest'!A63</f>
        <v>P-8.2</v>
      </c>
      <c r="B218" s="94" t="str">
        <f>'Checklist-Post-Harvest'!B63</f>
        <v xml:space="preserve">Iced produce is handled so as not to serve as a source of contamination. </v>
      </c>
      <c r="C218" s="94">
        <f>'Checklist-Post-Harvest'!I63</f>
        <v>0</v>
      </c>
    </row>
    <row r="219" spans="1:3" ht="14.45" customHeight="1" x14ac:dyDescent="0.25">
      <c r="A219" s="94" t="str">
        <f>'Checklist-Post-Harvest'!A64</f>
        <v>P-8.3</v>
      </c>
      <c r="B219" s="94" t="str">
        <f>'Checklist-Post-Harvest'!B64</f>
        <v>Non-product storage areas shall be maintained so as not to be a source of product or materials contamination.</v>
      </c>
      <c r="C219" s="94">
        <f>'Checklist-Post-Harvest'!I64</f>
        <v>0</v>
      </c>
    </row>
    <row r="220" spans="1:3" ht="14.45" customHeight="1" x14ac:dyDescent="0.25">
      <c r="A220" s="94" t="str">
        <f>'Checklist-Post-Harvest'!A65</f>
        <v>P-8.4</v>
      </c>
      <c r="B220" s="94" t="str">
        <f>'Checklist-Post-Harvest'!B65</f>
        <v xml:space="preserve">Food packaging and packing materials shall be stored in a manner that minimizes contamination. </v>
      </c>
      <c r="C220" s="94">
        <f>'Checklist-Post-Harvest'!I65</f>
        <v>0</v>
      </c>
    </row>
    <row r="221" spans="1:3" ht="14.45" customHeight="1" x14ac:dyDescent="0.25">
      <c r="A221" s="94" t="str">
        <f>'Checklist-Post-Harvest'!A66</f>
        <v>P-8.4.a</v>
      </c>
      <c r="B221" s="94" t="str">
        <f>'Checklist-Post-Harvest'!B66</f>
        <v>The operation has a procedure to ensure that purchased materials, work in progress and finished products are used in the correct order, and within the allocated shelf life when applicable.</v>
      </c>
      <c r="C221" s="94" t="str">
        <f>'Checklist-Post-Harvest'!I66</f>
        <v/>
      </c>
    </row>
    <row r="222" spans="1:3" ht="14.45" customHeight="1" x14ac:dyDescent="0.25">
      <c r="A222" s="94" t="str">
        <f>'Checklist-Post-Harvest'!A67</f>
        <v>P-8.5</v>
      </c>
      <c r="B222" s="94" t="str">
        <f>'Checklist-Post-Harvest'!B67</f>
        <v>Adequate space shall be maintained between rows of stored materials to allow cleaning and inspection.</v>
      </c>
      <c r="C222" s="94">
        <f>'Checklist-Post-Harvest'!I67</f>
        <v>0</v>
      </c>
    </row>
    <row r="223" spans="1:3" ht="14.45" customHeight="1" x14ac:dyDescent="0.25">
      <c r="A223" s="94" t="str">
        <f>'Checklist-Post-Harvest'!A68</f>
        <v>P-8.6</v>
      </c>
      <c r="B223" s="94" t="str">
        <f>'Checklist-Post-Harvest'!B68</f>
        <v>All chemicals shall be stored in a secure separate area. All chemicals shall be properly labeled.</v>
      </c>
      <c r="C223" s="94">
        <f>'Checklist-Post-Harvest'!I68</f>
        <v>0</v>
      </c>
    </row>
    <row r="224" spans="1:3" ht="14.45" customHeight="1" x14ac:dyDescent="0.25">
      <c r="A224" s="94" t="str">
        <f>'Checklist-Post-Harvest'!A69</f>
        <v>P-8.7</v>
      </c>
      <c r="B224" s="94" t="str">
        <f>'Checklist-Post-Harvest'!B69</f>
        <v xml:space="preserve">When produce is cooled, it is cooled to temperatures appropriate to the commodity according to current established regulatory or industry standards.  </v>
      </c>
      <c r="C224" s="94">
        <f>'Checklist-Post-Harvest'!I69</f>
        <v>0</v>
      </c>
    </row>
    <row r="225" spans="1:3" ht="14.45" customHeight="1" x14ac:dyDescent="0.25">
      <c r="A225" s="94" t="str">
        <f>'Checklist-Post-Harvest'!A70</f>
        <v>P-8.8</v>
      </c>
      <c r="B225" s="94" t="str">
        <f>'Checklist-Post-Harvest'!B70</f>
        <v>Where temperature control is required by the food safety plan, cooling facilities shall be fitted with temperature monitoring equipment or suitable temperature monitoring device.</v>
      </c>
      <c r="C225" s="94">
        <f>'Checklist-Post-Harvest'!I70</f>
        <v>0</v>
      </c>
    </row>
    <row r="226" spans="1:3" ht="14.45" customHeight="1" x14ac:dyDescent="0.25">
      <c r="A226" s="94" t="str">
        <f>'Checklist-Post-Harvest'!A71</f>
        <v>P-8.9</v>
      </c>
      <c r="B226" s="94" t="str">
        <f>'Checklist-Post-Harvest'!B71</f>
        <v>Cooling equipment shall be maintained so as not to be a source of product contamination.</v>
      </c>
      <c r="C226" s="94">
        <f>'Checklist-Post-Harvest'!I71</f>
        <v>0</v>
      </c>
    </row>
    <row r="227" spans="1:3" ht="14.45" customHeight="1" x14ac:dyDescent="0.25">
      <c r="A227" s="94" t="str">
        <f>'Checklist-Post-Harvest'!A72</f>
        <v>P-9</v>
      </c>
      <c r="B227" s="94" t="str">
        <f>'Checklist-Post-Harvest'!B72</f>
        <v>Transportation (Packinghouse to Customer)</v>
      </c>
      <c r="C227" s="94">
        <f>'Checklist-Post-Harvest'!I72</f>
        <v>0</v>
      </c>
    </row>
    <row r="228" spans="1:3" ht="14.45" customHeight="1" x14ac:dyDescent="0.25">
      <c r="A228" s="94" t="str">
        <f>'Checklist-Post-Harvest'!A73</f>
        <v>P-9.1</v>
      </c>
      <c r="B228" s="94" t="str">
        <f>'Checklist-Post-Harvest'!B73</f>
        <v>There is a written policy for transporters and conveyances to maintain a specified temperature(s) during transit.</v>
      </c>
      <c r="C228" s="94">
        <f>'Checklist-Post-Harvest'!I73</f>
        <v>0</v>
      </c>
    </row>
    <row r="229" spans="1:3" ht="14.45" customHeight="1" x14ac:dyDescent="0.25">
      <c r="A229" s="94" t="str">
        <f>'Checklist-Post-Harvest'!A74</f>
        <v xml:space="preserve">P-9.2 </v>
      </c>
      <c r="B229" s="94" t="str">
        <f>'Checklist-Post-Harvest'!B74</f>
        <v xml:space="preserve">Prior to loading, the vehicle shall be pre-cooled.  </v>
      </c>
      <c r="C229" s="94">
        <f>'Checklist-Post-Harvest'!I74</f>
        <v>0</v>
      </c>
    </row>
    <row r="230" spans="1:3" ht="14.45" customHeight="1" x14ac:dyDescent="0.25">
      <c r="A230" s="94" t="str">
        <f>'Checklist-Post-Harvest'!A75</f>
        <v>P-9.3</v>
      </c>
      <c r="B230" s="94" t="str">
        <f>'Checklist-Post-Harvest'!B75</f>
        <v>The refrigerated transport vehicles shall have properly maintained and fully functional refrigeration equipment.</v>
      </c>
      <c r="C230" s="94">
        <f>'Checklist-Post-Harvest'!I75</f>
        <v>0</v>
      </c>
    </row>
    <row r="231" spans="1:3" ht="14.45" customHeight="1" x14ac:dyDescent="0.25">
      <c r="A231" s="94" t="str">
        <f>'Checklist-Post-Harvest'!A76</f>
        <v>P-9.4</v>
      </c>
      <c r="B231" s="94" t="str">
        <f>'Checklist-Post-Harvest'!B76</f>
        <v>Where required, temperatures of product are taken and recorded prior to or upon loading.</v>
      </c>
      <c r="C231" s="94">
        <f>'Checklist-Post-Harvest'!I76</f>
        <v>0</v>
      </c>
    </row>
    <row r="232" spans="1:3" ht="14.45" customHeight="1" x14ac:dyDescent="0.25">
      <c r="A232" s="94" t="str">
        <f>'Checklist-Post-Harvest'!A77</f>
        <v>P-9.5</v>
      </c>
      <c r="B232" s="94" t="str">
        <f>'Checklist-Post-Harvest'!B77</f>
        <v>The operation shall have a policy, written procedures, and a checklist to verify cleanliness and functionality of shipping units (e.g., trailer).</v>
      </c>
      <c r="C232" s="94">
        <f>'Checklist-Post-Harvest'!I77</f>
        <v>0</v>
      </c>
    </row>
    <row r="233" spans="1:3" ht="14.45" customHeight="1" x14ac:dyDescent="0.25">
      <c r="A233" s="94" t="str">
        <f>'Checklist-Post-Harvest'!A78</f>
        <v>P-9.6</v>
      </c>
      <c r="B233" s="94" t="str">
        <f>'Checklist-Post-Harvest'!B78</f>
        <v>Loading/unloading procedures and equipment shall minimize damage to and prevent contamination of produce.</v>
      </c>
      <c r="C233" s="94">
        <f>'Checklist-Post-Harvest'!I78</f>
        <v>0</v>
      </c>
    </row>
    <row r="234" spans="1:3" ht="14.45" customHeight="1" x14ac:dyDescent="0.25">
      <c r="A234" s="343" t="s">
        <v>1076</v>
      </c>
      <c r="B234" s="344"/>
      <c r="C234" s="345"/>
    </row>
    <row r="235" spans="1:3" ht="14.45" customHeight="1" x14ac:dyDescent="0.25">
      <c r="A235" s="94" t="str">
        <f>'Warehouse Addendum'!A6</f>
        <v>WH-1.1</v>
      </c>
      <c r="B235" s="94" t="str">
        <f>'Warehouse Addendum'!B6</f>
        <v>The facility is clean and maintained in an orderly manner.</v>
      </c>
      <c r="C235" s="94">
        <f>'Warehouse Addendum'!I6</f>
        <v>0</v>
      </c>
    </row>
    <row r="236" spans="1:3" ht="14.45" customHeight="1" x14ac:dyDescent="0.25">
      <c r="A236" s="94" t="str">
        <f>'Warehouse Addendum'!A7</f>
        <v>WH-1.2</v>
      </c>
      <c r="B236" s="94" t="str">
        <f>'Warehouse Addendum'!B7</f>
        <v>Buildings shall be reasonably free from excessive dust, heat, steam, condensation, vapors, smoke or fumes.</v>
      </c>
      <c r="C236" s="94">
        <f>'Warehouse Addendum'!I7</f>
        <v>0</v>
      </c>
    </row>
    <row r="237" spans="1:3" ht="14.45" customHeight="1" x14ac:dyDescent="0.25">
      <c r="A237" s="94" t="str">
        <f>'Warehouse Addendum'!A8</f>
        <v>WH-1.3</v>
      </c>
      <c r="B237" s="94" t="str">
        <f>'Warehouse Addendum'!B8</f>
        <v>Doors, windows, and other gateways shall be closed or properly protected with screens, air screens or other protective devices.</v>
      </c>
      <c r="C237" s="94">
        <f>'Warehouse Addendum'!I8</f>
        <v>0</v>
      </c>
    </row>
    <row r="238" spans="1:3" ht="14.45" customHeight="1" x14ac:dyDescent="0.25">
      <c r="A238" s="94" t="str">
        <f>'Warehouse Addendum'!A9</f>
        <v>WH-1.4</v>
      </c>
      <c r="B238" s="94" t="str">
        <f>'Warehouse Addendum'!B9</f>
        <v>Product flow zones are protected from sources of contamination.</v>
      </c>
      <c r="C238" s="94">
        <f>'Warehouse Addendum'!I9</f>
        <v>0</v>
      </c>
    </row>
    <row r="239" spans="1:3" ht="14.45" customHeight="1" x14ac:dyDescent="0.25">
      <c r="A239" s="94" t="str">
        <f>'Warehouse Addendum'!A10</f>
        <v>WH-1.5</v>
      </c>
      <c r="B239" s="94" t="str">
        <f>'Warehouse Addendum'!B10</f>
        <v>Floors, doors, ceilings, walls and overheads must be in good repair and designed to facilitate proper sanitation and maintenance.</v>
      </c>
      <c r="C239" s="94">
        <f>'Warehouse Addendum'!I10</f>
        <v>0</v>
      </c>
    </row>
    <row r="240" spans="1:3" ht="14.45" customHeight="1" x14ac:dyDescent="0.25">
      <c r="A240" s="94" t="str">
        <f>'Warehouse Addendum'!A11</f>
        <v>WH-1.6</v>
      </c>
      <c r="B240" s="94" t="str">
        <f>'Warehouse Addendum'!B11</f>
        <v>Interior walls, floors and ceilings are well-maintained and free of major cracks and crevices.</v>
      </c>
      <c r="C240" s="94">
        <f>'Warehouse Addendum'!I11</f>
        <v>0</v>
      </c>
    </row>
    <row r="241" spans="1:3" ht="14.45" customHeight="1" x14ac:dyDescent="0.25">
      <c r="A241" s="94" t="str">
        <f>'Warehouse Addendum'!A12</f>
        <v>WH-1.7</v>
      </c>
      <c r="B241" s="94" t="str">
        <f>'Warehouse Addendum'!B12</f>
        <v>Floors, gutters, or drains must have sufficient slope and outlets to drain adequately.</v>
      </c>
      <c r="C241" s="94">
        <f>'Warehouse Addendum'!I12</f>
        <v>0</v>
      </c>
    </row>
    <row r="242" spans="1:3" ht="14.45" customHeight="1" x14ac:dyDescent="0.25">
      <c r="A242" s="94" t="str">
        <f>'Warehouse Addendum'!A13</f>
        <v>WH-1.8</v>
      </c>
      <c r="B242" s="94" t="str">
        <f>'Warehouse Addendum'!B13</f>
        <v>Wastewater spillage is prevented from contaminating any food storage or handling area by barriers, drains, or a sufficient distance.</v>
      </c>
      <c r="C242" s="94">
        <f>'Warehouse Addendum'!I13</f>
        <v>0</v>
      </c>
    </row>
    <row r="243" spans="1:3" ht="14.45" customHeight="1" x14ac:dyDescent="0.25">
      <c r="A243" s="94" t="str">
        <f>'Warehouse Addendum'!A14</f>
        <v>WH-1.9</v>
      </c>
      <c r="B243" s="94" t="str">
        <f>'Warehouse Addendum'!B14</f>
        <v>Refrigeration system condensation does not come into contact with product.</v>
      </c>
      <c r="C243" s="94">
        <f>'Warehouse Addendum'!I14</f>
        <v>0</v>
      </c>
    </row>
    <row r="244" spans="1:3" ht="14.45" customHeight="1" x14ac:dyDescent="0.25">
      <c r="A244" s="94" t="str">
        <f>'Warehouse Addendum'!A16</f>
        <v>WH-2.1</v>
      </c>
      <c r="B244" s="94" t="str">
        <f>'Warehouse Addendum'!B16</f>
        <v>Upon receiving, conveyances are required to be clean, in good physical condition and free from obvious objectionable odors, dirt and/or debris at time of unloading.</v>
      </c>
      <c r="C244" s="94">
        <f>'Warehouse Addendum'!I16</f>
        <v>0</v>
      </c>
    </row>
    <row r="245" spans="1:3" ht="14.45" customHeight="1" x14ac:dyDescent="0.25">
      <c r="A245" s="94" t="str">
        <f>'Warehouse Addendum'!A17</f>
        <v>WH-2.2</v>
      </c>
      <c r="B245" s="94" t="str">
        <f>'Warehouse Addendum'!B17</f>
        <v>Company does not accept produce items that are loaded with or are not protected from potentially contaminating products.</v>
      </c>
      <c r="C245" s="94">
        <f>'Warehouse Addendum'!I17</f>
        <v>0</v>
      </c>
    </row>
    <row r="246" spans="1:3" ht="14.45" customHeight="1" x14ac:dyDescent="0.25">
      <c r="A246" s="94" t="str">
        <f>'Warehouse Addendum'!A18</f>
        <v>WH-2.3</v>
      </c>
      <c r="B246" s="94" t="str">
        <f>'Warehouse Addendum'!B18</f>
        <v>Refrigerated commodities are monitored for temperatures at the time of receiving.</v>
      </c>
      <c r="C246" s="94">
        <f>'Warehouse Addendum'!I18</f>
        <v>0</v>
      </c>
    </row>
    <row r="247" spans="1:3" ht="14.45" customHeight="1" x14ac:dyDescent="0.25">
      <c r="A247" s="94" t="str">
        <f>'Warehouse Addendum'!A19</f>
        <v>WH-2.4</v>
      </c>
      <c r="B247" s="94" t="str">
        <f>'Warehouse Addendum'!B19</f>
        <v>The company has a written policy regarding the disposition of product when temperatures are not within the company's guidelines at the time of receiving.</v>
      </c>
      <c r="C247" s="94">
        <f>'Warehouse Addendum'!I19</f>
        <v>0</v>
      </c>
    </row>
    <row r="248" spans="1:3" ht="14.45" customHeight="1" x14ac:dyDescent="0.25">
      <c r="A248" s="94" t="str">
        <f>'Warehouse Addendum'!A20</f>
        <v>WH-2.5</v>
      </c>
      <c r="B248" s="94" t="str">
        <f>'Warehouse Addendum'!B20</f>
        <v>Retained, damaged, or returned product must be identified and stored in a clearly designated area or controlled through an inventory system.</v>
      </c>
      <c r="C248" s="94">
        <f>'Warehouse Addendum'!I20</f>
        <v>0</v>
      </c>
    </row>
    <row r="249" spans="1:3" ht="14.45" customHeight="1" x14ac:dyDescent="0.25">
      <c r="A249" s="94" t="str">
        <f>'Warehouse Addendum'!A21</f>
        <v>WH-2.6</v>
      </c>
      <c r="B249" s="94" t="str">
        <f>'Warehouse Addendum'!B21</f>
        <v xml:space="preserve">Produce items are not loaded with potentially contaminating products. </v>
      </c>
      <c r="C249" s="94">
        <f>'Warehouse Addendum'!I21</f>
        <v>0</v>
      </c>
    </row>
    <row r="250" spans="1:3" ht="14.45" customHeight="1" x14ac:dyDescent="0.25">
      <c r="A250" s="94" t="str">
        <f>'Warehouse Addendum'!A23</f>
        <v>WH-3.1</v>
      </c>
      <c r="B250" s="94" t="str">
        <f>'Warehouse Addendum'!B23</f>
        <v>There is a policy describing procedures for handling/disposition of finished product which is opened, spilled, or comes into contact with contamination.</v>
      </c>
      <c r="C250" s="94">
        <f>'Warehouse Addendum'!I23</f>
        <v>0</v>
      </c>
    </row>
    <row r="251" spans="1:3" ht="14.45" customHeight="1" x14ac:dyDescent="0.25">
      <c r="A251" s="94" t="str">
        <f>'Warehouse Addendum'!A24</f>
        <v>WH-3.2</v>
      </c>
      <c r="B251" s="94" t="str">
        <f>'Warehouse Addendum'!B24</f>
        <v>Staff is prohibited from bringing personal items into the handling or storage areas.</v>
      </c>
      <c r="C251" s="94">
        <f>'Warehouse Addendum'!I24</f>
        <v>0</v>
      </c>
    </row>
    <row r="252" spans="1:3" ht="14.45" customHeight="1" x14ac:dyDescent="0.25">
      <c r="A252" s="94" t="str">
        <f>'Warehouse Addendum'!A25</f>
        <v>WH-3.3</v>
      </c>
      <c r="B252" s="94" t="str">
        <f>'Warehouse Addendum'!B25</f>
        <v>Repacking/reconditioning processes are confined to an established location (s) in the facility.</v>
      </c>
      <c r="C252" s="94">
        <f>'Warehouse Addendum'!I25</f>
        <v>0</v>
      </c>
    </row>
    <row r="253" spans="1:3" ht="14.45" customHeight="1" x14ac:dyDescent="0.25">
      <c r="A253" s="94" t="str">
        <f>'Warehouse Addendum'!A26</f>
        <v>WH-3.4</v>
      </c>
      <c r="B253" s="94" t="str">
        <f>'Warehouse Addendum'!B26</f>
        <v>Product imported from outside the United States is segregated from domestic product.</v>
      </c>
      <c r="C253" s="94">
        <f>'Warehouse Addendum'!I26</f>
        <v>0</v>
      </c>
    </row>
    <row r="254" spans="1:3" ht="14.45" customHeight="1" x14ac:dyDescent="0.25">
      <c r="A254" s="94" t="str">
        <f>'Warehouse Addendum'!A28</f>
        <v>WH-4.1</v>
      </c>
      <c r="B254" s="94" t="str">
        <f>'Warehouse Addendum'!B28</f>
        <v>The organization has registered with the FDA and has been issued a registration number (do not record the number on checklist).</v>
      </c>
      <c r="C254" s="94">
        <f>'Warehouse Addendum'!I28</f>
        <v>0</v>
      </c>
    </row>
    <row r="255" spans="1:3" ht="14.45" customHeight="1" x14ac:dyDescent="0.25">
      <c r="A255" s="343" t="s">
        <v>1130</v>
      </c>
      <c r="B255" s="344"/>
      <c r="C255" s="345"/>
    </row>
    <row r="256" spans="1:3" ht="14.45" customHeight="1" x14ac:dyDescent="0.25">
      <c r="A256" s="94" t="str">
        <f>'Food Defense Addendum'!A6</f>
        <v>FD-1.1</v>
      </c>
      <c r="B256" s="94" t="str">
        <f>'Food Defense Addendum'!B6</f>
        <v>The company has a documented food  defense plan, and a person has been designated to oversee it.</v>
      </c>
      <c r="C256" s="94">
        <f>'Food Defense Addendum'!I6</f>
        <v>0</v>
      </c>
    </row>
    <row r="257" spans="1:3" ht="14.45" customHeight="1" x14ac:dyDescent="0.25">
      <c r="A257" s="94" t="str">
        <f>'Food Defense Addendum'!A7</f>
        <v>FD-1.2</v>
      </c>
      <c r="B257" s="94" t="str">
        <f>'Food Defense Addendum'!B7</f>
        <v>Food defense training has been provided to all employees.</v>
      </c>
      <c r="C257" s="94">
        <f>'Food Defense Addendum'!I7</f>
        <v>0</v>
      </c>
    </row>
    <row r="258" spans="1:3" ht="14.45" customHeight="1" x14ac:dyDescent="0.25">
      <c r="A258" s="94" t="str">
        <f>'Food Defense Addendum'!A8</f>
        <v>FD-1.3</v>
      </c>
      <c r="B258" s="94" t="str">
        <f>'Food Defense Addendum'!B8</f>
        <v>Employees are aware of whom in management they should contact about potential security problems/issues.</v>
      </c>
      <c r="C258" s="94">
        <f>'Food Defense Addendum'!I8</f>
        <v>0</v>
      </c>
    </row>
    <row r="259" spans="1:3" ht="14.45" customHeight="1" x14ac:dyDescent="0.25">
      <c r="A259" s="94" t="str">
        <f>'Food Defense Addendum'!A10</f>
        <v>FD-2.1</v>
      </c>
      <c r="B259" s="94" t="str">
        <f>'Food Defense Addendum'!B10</f>
        <v>Perimeter of facility is secured by fencing or other deterrent .</v>
      </c>
      <c r="C259" s="94">
        <f>'Food Defense Addendum'!I10</f>
        <v>0</v>
      </c>
    </row>
    <row r="260" spans="1:3" ht="14.45" customHeight="1" x14ac:dyDescent="0.25">
      <c r="A260" s="94" t="str">
        <f>'Food Defense Addendum'!A11</f>
        <v>FD-2.2</v>
      </c>
      <c r="B260" s="94" t="str">
        <f>'Food Defense Addendum'!B11</f>
        <v xml:space="preserve">Routine security checks of the premises are performed for signs of tampering, criminal or terrorist activity.  Checklists are used to verify the security of doors, windows and other points of entry. </v>
      </c>
      <c r="C260" s="94">
        <f>'Food Defense Addendum'!I11</f>
        <v>0</v>
      </c>
    </row>
    <row r="261" spans="1:3" ht="14.45" customHeight="1" x14ac:dyDescent="0.25">
      <c r="A261" s="94" t="str">
        <f>'Food Defense Addendum'!A12</f>
        <v>FD-2.3</v>
      </c>
      <c r="B261" s="94" t="str">
        <f>'Food Defense Addendum'!B12</f>
        <v>All keys to the establishment are accounted for.</v>
      </c>
      <c r="C261" s="94">
        <f>'Food Defense Addendum'!I12</f>
        <v>0</v>
      </c>
    </row>
    <row r="262" spans="1:3" ht="14.45" customHeight="1" x14ac:dyDescent="0.25">
      <c r="A262" s="94" t="str">
        <f>'Food Defense Addendum'!A13</f>
        <v>FD-2.4</v>
      </c>
      <c r="B262" s="94" t="str">
        <f>'Food Defense Addendum'!B13</f>
        <v>The facility has an emergency lighting system.</v>
      </c>
      <c r="C262" s="94">
        <f>'Food Defense Addendum'!I13</f>
        <v>0</v>
      </c>
    </row>
    <row r="263" spans="1:3" ht="14.45" customHeight="1" x14ac:dyDescent="0.25">
      <c r="A263" s="94" t="str">
        <f>'Food Defense Addendum'!A14</f>
        <v>FD-2.5</v>
      </c>
      <c r="B263" s="94" t="str">
        <f>'Food Defense Addendum'!B14</f>
        <v>Floor plans, product flow plans, and/or segregation charts are in a secure location.</v>
      </c>
      <c r="C263" s="94">
        <f>'Food Defense Addendum'!I14</f>
        <v>0</v>
      </c>
    </row>
    <row r="264" spans="1:3" ht="14.45" customHeight="1" x14ac:dyDescent="0.25">
      <c r="A264" s="94" t="str">
        <f>'Food Defense Addendum'!A15</f>
        <v>FD-2.6</v>
      </c>
      <c r="B264" s="94" t="str">
        <f>'Food Defense Addendum'!B15</f>
        <v>The mailroom is located away from the packing/storage facilities.</v>
      </c>
      <c r="C264" s="94">
        <f>'Food Defense Addendum'!I15</f>
        <v>0</v>
      </c>
    </row>
    <row r="265" spans="1:3" ht="14.45" customHeight="1" x14ac:dyDescent="0.25">
      <c r="A265" s="94" t="str">
        <f>'Food Defense Addendum'!A16</f>
        <v>FD-2.7</v>
      </c>
      <c r="B265" s="94" t="str">
        <f>'Food Defense Addendum'!B16</f>
        <v>Storage or vehicles/containers/
trailers/railcars that are not being used are kept locked.</v>
      </c>
      <c r="C265" s="94">
        <f>'Food Defense Addendum'!I16</f>
        <v>0</v>
      </c>
    </row>
    <row r="266" spans="1:3" ht="14.45" customHeight="1" x14ac:dyDescent="0.25">
      <c r="A266" s="94" t="str">
        <f>'Food Defense Addendum'!A17</f>
        <v>FD-2.8</v>
      </c>
      <c r="B266" s="94" t="str">
        <f>'Food Defense Addendum'!B17</f>
        <v>Computer access is restricted to specific personnel.</v>
      </c>
      <c r="C266" s="94">
        <f>'Food Defense Addendum'!I17</f>
        <v>0</v>
      </c>
    </row>
    <row r="267" spans="1:3" ht="14.45" customHeight="1" x14ac:dyDescent="0.25">
      <c r="A267" s="94" t="str">
        <f>'Food Defense Addendum'!A18</f>
        <v>FD-2.9</v>
      </c>
      <c r="B267" s="94" t="str">
        <f>'Food Defense Addendum'!B18</f>
        <v>A system of traceability of computer transactions has been established.</v>
      </c>
      <c r="C267" s="94">
        <f>'Food Defense Addendum'!I18</f>
        <v>0</v>
      </c>
    </row>
    <row r="268" spans="1:3" ht="14.45" customHeight="1" x14ac:dyDescent="0.25">
      <c r="A268" s="94" t="str">
        <f>'Food Defense Addendum'!A20</f>
        <v>FD-3.1</v>
      </c>
      <c r="B268" s="94" t="str">
        <f>'Food Defense Addendum'!B20</f>
        <v>Visitors are required to check in and show proof of identity and check out, when entering/leaving the facility.</v>
      </c>
      <c r="C268" s="94">
        <f>'Food Defense Addendum'!I20</f>
        <v>0</v>
      </c>
    </row>
    <row r="269" spans="1:3" ht="14.45" customHeight="1" x14ac:dyDescent="0.25">
      <c r="A269" s="94" t="str">
        <f>'Food Defense Addendum'!A21</f>
        <v>FD-3.2</v>
      </c>
      <c r="B269" s="94" t="str">
        <f>'Food Defense Addendum'!B21</f>
        <v>The purpose of visitation to site is verified before admittance to the facility.</v>
      </c>
      <c r="C269" s="94">
        <f>'Food Defense Addendum'!I21</f>
        <v>0</v>
      </c>
    </row>
    <row r="270" spans="1:3" ht="14.45" customHeight="1" x14ac:dyDescent="0.25">
      <c r="A270" s="94" t="str">
        <f>'Food Defense Addendum'!A22</f>
        <v>FD-3.3</v>
      </c>
      <c r="B270" s="94" t="str">
        <f>'Food Defense Addendum'!B22</f>
        <v>Visitors are prohibited from the packing/storage areas unless accompanied by an employee.</v>
      </c>
      <c r="C270" s="94">
        <f>'Food Defense Addendum'!I22</f>
        <v>0</v>
      </c>
    </row>
    <row r="271" spans="1:3" ht="14.45" customHeight="1" x14ac:dyDescent="0.25">
      <c r="A271" s="94" t="str">
        <f>'Food Defense Addendum'!A23</f>
        <v>FD-3.4</v>
      </c>
      <c r="B271" s="94" t="str">
        <f>'Food Defense Addendum'!B23</f>
        <v>Incoming and outgoing employee and visitor vehicles to and from the site are subject to inspection.</v>
      </c>
      <c r="C271" s="94">
        <f>'Food Defense Addendum'!I23</f>
        <v>0</v>
      </c>
    </row>
    <row r="272" spans="1:3" ht="14.45" customHeight="1" x14ac:dyDescent="0.25">
      <c r="A272" s="94" t="str">
        <f>'Food Defense Addendum'!A24</f>
        <v>FD-3.5</v>
      </c>
      <c r="B272" s="94" t="str">
        <f>'Food Defense Addendum'!B24</f>
        <v>Parked vehicles belonging to employees and visitors display a decal or placard issued by the facility.</v>
      </c>
      <c r="C272" s="94">
        <f>'Food Defense Addendum'!I24</f>
        <v>0</v>
      </c>
    </row>
    <row r="273" spans="1:3" ht="14.45" customHeight="1" x14ac:dyDescent="0.25">
      <c r="A273" s="94" t="str">
        <f>'Food Defense Addendum'!A25</f>
        <v>FD-3.6</v>
      </c>
      <c r="B273" s="94" t="str">
        <f>'Food Defense Addendum'!B25</f>
        <v>Staff access in the facility is limited to the area of their job function and unrestricted areas.</v>
      </c>
      <c r="C273" s="94">
        <f>'Food Defense Addendum'!I25</f>
        <v>0</v>
      </c>
    </row>
    <row r="274" spans="1:3" ht="14.45" customHeight="1" x14ac:dyDescent="0.25">
      <c r="A274" s="94" t="str">
        <f>'Food Defense Addendum'!A26</f>
        <v>FD-3.7</v>
      </c>
      <c r="B274" s="94" t="str">
        <f>'Food Defense Addendum'!B26</f>
        <v>Management is aware of which employee should be on the premises and the area they are assigned to.</v>
      </c>
      <c r="C274" s="94">
        <f>'Food Defense Addendum'!I26</f>
        <v>0</v>
      </c>
    </row>
    <row r="275" spans="1:3" ht="14.45" customHeight="1" x14ac:dyDescent="0.25">
      <c r="A275" s="94" t="str">
        <f>'Food Defense Addendum'!A27</f>
        <v>FD-3.8</v>
      </c>
      <c r="B275" s="94" t="str">
        <f>'Food Defense Addendum'!B27</f>
        <v>A system of positive identification of employees has been established and is enforced.</v>
      </c>
      <c r="C275" s="94">
        <f>'Food Defense Addendum'!I27</f>
        <v>0</v>
      </c>
    </row>
    <row r="276" spans="1:3" ht="14.45" customHeight="1" x14ac:dyDescent="0.25">
      <c r="A276" s="94" t="str">
        <f>'Food Defense Addendum'!A28</f>
        <v>FD-3.9</v>
      </c>
      <c r="B276" s="94" t="str">
        <f>'Food Defense Addendum'!B28</f>
        <v>Uniforms, name tags, parking passes, and identification badges are collected from employees prior to the termination of employment.</v>
      </c>
      <c r="C276" s="94">
        <f>'Food Defense Addendum'!I28</f>
        <v>0</v>
      </c>
    </row>
    <row r="277" spans="1:3" ht="14.45" customHeight="1" x14ac:dyDescent="0.25">
      <c r="A277" s="94" t="str">
        <f>'Food Defense Addendum'!A29</f>
        <v>FD-3.10</v>
      </c>
      <c r="B277" s="94" t="str">
        <f>'Food Defense Addendum'!B29</f>
        <v>A minimum level of background checks has been established for all employees.</v>
      </c>
      <c r="C277" s="94">
        <f>'Food Defense Addendum'!I29</f>
        <v>0</v>
      </c>
    </row>
    <row r="278" spans="1:3" ht="14.45" customHeight="1" x14ac:dyDescent="0.25">
      <c r="A278" s="94" t="str">
        <f>'Food Defense Addendum'!A31</f>
        <v>FD-4.1</v>
      </c>
      <c r="B278" s="94" t="str">
        <f>'Food Defense Addendum'!B31</f>
        <v>Delivery schedules have been established.</v>
      </c>
      <c r="C278" s="94">
        <f>'Food Defense Addendum'!I31</f>
        <v>0</v>
      </c>
    </row>
    <row r="279" spans="1:3" ht="14.45" customHeight="1" x14ac:dyDescent="0.25">
      <c r="A279" s="94" t="str">
        <f>'Food Defense Addendum'!A32</f>
        <v>FD-4.2</v>
      </c>
      <c r="B279" s="94" t="str">
        <f>'Food Defense Addendum'!B32</f>
        <v>The off-loading of incoming materials is supervised.</v>
      </c>
      <c r="C279" s="94">
        <f>'Food Defense Addendum'!I32</f>
        <v>0</v>
      </c>
    </row>
    <row r="280" spans="1:3" ht="14.45" customHeight="1" x14ac:dyDescent="0.25">
      <c r="A280" s="94" t="str">
        <f>'Food Defense Addendum'!A33</f>
        <v>FD-4.3</v>
      </c>
      <c r="B280" s="94" t="str">
        <f>'Food Defense Addendum'!B33</f>
        <v>The organization has an established policy for rejecting deliveries.</v>
      </c>
      <c r="C280" s="94">
        <f>'Food Defense Addendum'!I33</f>
        <v>0</v>
      </c>
    </row>
    <row r="281" spans="1:3" ht="14.45" customHeight="1" x14ac:dyDescent="0.25">
      <c r="A281" s="94" t="str">
        <f>'Food Defense Addendum'!A34</f>
        <v>FD-4.4</v>
      </c>
      <c r="B281" s="94" t="str">
        <f>'Food Defense Addendum'!B34</f>
        <v>Unauthorized deliveries are not accepted.</v>
      </c>
      <c r="C281" s="94">
        <f>'Food Defense Addendum'!I34</f>
        <v>0</v>
      </c>
    </row>
    <row r="282" spans="1:3" ht="14.45" customHeight="1" x14ac:dyDescent="0.25">
      <c r="A282" s="94" t="str">
        <f>'Food Defense Addendum'!A35</f>
        <v>FD-4.5</v>
      </c>
      <c r="B282" s="94" t="str">
        <f>'Food Defense Addendum'!B35</f>
        <v>The company does not accept returned (empty) containers for packing of product unless they are sanitized containers intended for reuse.</v>
      </c>
      <c r="C282" s="94">
        <f>'Food Defense Addendum'!I35</f>
        <v>0</v>
      </c>
    </row>
    <row r="283" spans="1:3" ht="14.45" customHeight="1" x14ac:dyDescent="0.25">
      <c r="A283" s="94" t="str">
        <f>'Food Defense Addendum'!A36</f>
        <v>FD-4.6</v>
      </c>
      <c r="B283" s="94" t="str">
        <f>'Food Defense Addendum'!B36</f>
        <v>The facility has a program in place to inspect product returned to the facility for tampering.</v>
      </c>
      <c r="C283" s="94">
        <f>'Food Defense Addendum'!I36</f>
        <v>0</v>
      </c>
    </row>
    <row r="284" spans="1:3" ht="14.45" customHeight="1" x14ac:dyDescent="0.25">
      <c r="A284" s="354" t="s">
        <v>1008</v>
      </c>
      <c r="B284" s="354"/>
      <c r="C284" s="354"/>
    </row>
    <row r="285" spans="1:3" ht="14.45" customHeight="1" x14ac:dyDescent="0.25">
      <c r="A285" s="94" t="str">
        <f>'IPM Addendum'!A5</f>
        <v>IPM-1</v>
      </c>
      <c r="B285" s="94" t="str">
        <f>'IPM Addendum'!B5</f>
        <v>General</v>
      </c>
      <c r="C285" s="94">
        <f>'IPM Addendum'!I5</f>
        <v>0</v>
      </c>
    </row>
    <row r="286" spans="1:3" ht="14.45" customHeight="1" x14ac:dyDescent="0.25">
      <c r="A286" s="94" t="str">
        <f>'IPM Addendum'!A6</f>
        <v>IPM-1.1</v>
      </c>
      <c r="B286" s="94" t="str">
        <f>'IPM Addendum'!B6</f>
        <v>Operation has a documented integrated pest management (IPM) plan.</v>
      </c>
      <c r="C286" s="94">
        <f>'IPM Addendum'!I6</f>
        <v>0</v>
      </c>
    </row>
    <row r="287" spans="1:3" ht="14.45" customHeight="1" x14ac:dyDescent="0.25">
      <c r="A287" s="94" t="str">
        <f>'IPM Addendum'!A7</f>
        <v>IPM-2</v>
      </c>
      <c r="B287" s="94" t="str">
        <f>'IPM Addendum'!B7</f>
        <v>Prevention</v>
      </c>
      <c r="C287" s="94">
        <f>'IPM Addendum'!I7</f>
        <v>0</v>
      </c>
    </row>
    <row r="288" spans="1:3" ht="14.45" customHeight="1" x14ac:dyDescent="0.25">
      <c r="A288" s="94" t="str">
        <f>'IPM Addendum'!A8</f>
        <v>IPM-2.1</v>
      </c>
      <c r="B288" s="94" t="str">
        <f>'IPM Addendum'!B8</f>
        <v>The operation has implemented practices intended to prevent key pests from damaging the crop.</v>
      </c>
      <c r="C288" s="94">
        <f>'IPM Addendum'!I8</f>
        <v>0</v>
      </c>
    </row>
    <row r="289" spans="1:3" ht="14.45" customHeight="1" x14ac:dyDescent="0.25">
      <c r="A289" s="94" t="str">
        <f>'IPM Addendum'!A9</f>
        <v>IPM-3</v>
      </c>
      <c r="B289" s="94" t="str">
        <f>'IPM Addendum'!B9</f>
        <v>Monitoring</v>
      </c>
      <c r="C289" s="94">
        <f>'IPM Addendum'!I9</f>
        <v>0</v>
      </c>
    </row>
    <row r="290" spans="1:3" ht="14.45" customHeight="1" x14ac:dyDescent="0.25">
      <c r="A290" s="94" t="str">
        <f>'IPM Addendum'!A10</f>
        <v>IPM-3.1</v>
      </c>
      <c r="B290" s="94" t="str">
        <f>'IPM Addendum'!B10</f>
        <v xml:space="preserve">The operation inspects, monitors/scouts, or has another systematic, science-based approach for monitoring for pests. </v>
      </c>
      <c r="C290" s="94">
        <f>'IPM Addendum'!I10</f>
        <v>0</v>
      </c>
    </row>
    <row r="291" spans="1:3" ht="14.45" customHeight="1" x14ac:dyDescent="0.25">
      <c r="A291" s="94" t="str">
        <f>'IPM Addendum'!A11</f>
        <v>IPM-3.2</v>
      </c>
      <c r="B291" s="94" t="str">
        <f>'IPM Addendum'!B11</f>
        <v>The operation uses results of monitoring activities, as well as economic thresholds, to determine if pesticide application is necessary.</v>
      </c>
      <c r="C291" s="94">
        <f>'IPM Addendum'!I11</f>
        <v>0</v>
      </c>
    </row>
    <row r="292" spans="1:3" ht="14.45" customHeight="1" x14ac:dyDescent="0.25">
      <c r="A292" s="94" t="str">
        <f>'IPM Addendum'!A12</f>
        <v>IPM-4</v>
      </c>
      <c r="B292" s="94" t="str">
        <f>'IPM Addendum'!B12</f>
        <v>Intervention</v>
      </c>
      <c r="C292" s="94">
        <f>'IPM Addendum'!I12</f>
        <v>0</v>
      </c>
    </row>
    <row r="293" spans="1:3" ht="14.45" customHeight="1" x14ac:dyDescent="0.25">
      <c r="A293" s="94" t="str">
        <f>'IPM Addendum'!A13</f>
        <v>IPM-4.1</v>
      </c>
      <c r="B293" s="94" t="str">
        <f>'IPM Addendum'!B13</f>
        <v xml:space="preserve">The operation has implemented at least one non-chemical intervention. </v>
      </c>
      <c r="C293" s="94">
        <f>'IPM Addendum'!I13</f>
        <v>0</v>
      </c>
    </row>
    <row r="294" spans="1:3" ht="14.45" customHeight="1" x14ac:dyDescent="0.25">
      <c r="A294" s="94" t="str">
        <f>'IPM Addendum'!A14</f>
        <v>IPM-4.2</v>
      </c>
      <c r="B294" s="94" t="str">
        <f>'IPM Addendum'!B14</f>
        <v>The operation has assessed pesticide risks to humans, pollinators, and other non-target species.</v>
      </c>
      <c r="C294" s="94">
        <f>'IPM Addendum'!I14</f>
        <v>0</v>
      </c>
    </row>
    <row r="295" spans="1:3" ht="14.45" customHeight="1" x14ac:dyDescent="0.25">
      <c r="A295" s="94" t="str">
        <f>'IPM Addendum'!A15</f>
        <v>IPM-4.3</v>
      </c>
      <c r="B295" s="94" t="str">
        <f>'IPM Addendum'!B15</f>
        <v>There is justification documentation for all pesticide applied.</v>
      </c>
      <c r="C295" s="94">
        <f>'IPM Addendum'!I15</f>
        <v>0</v>
      </c>
    </row>
    <row r="296" spans="1:3" ht="14.45" customHeight="1" x14ac:dyDescent="0.25">
      <c r="A296" s="94" t="str">
        <f>'IPM Addendum'!A16</f>
        <v>IPM-5</v>
      </c>
      <c r="B296" s="94" t="str">
        <f>'IPM Addendum'!B16</f>
        <v>Resistance Management</v>
      </c>
      <c r="C296" s="94">
        <f>'IPM Addendum'!I16</f>
        <v>0</v>
      </c>
    </row>
    <row r="297" spans="1:3" ht="14.45" customHeight="1" x14ac:dyDescent="0.25">
      <c r="A297" s="94" t="str">
        <f>'IPM Addendum'!A17</f>
        <v>IPM-5.1</v>
      </c>
      <c r="B297" s="94" t="str">
        <f>'IPM Addendum'!B17</f>
        <v>The operation has at least one measure implemented to manage the risk of pesticide resistance.</v>
      </c>
      <c r="C297" s="94">
        <f>'IPM Addendum'!I17</f>
        <v>0</v>
      </c>
    </row>
    <row r="298" spans="1:3" ht="14.45" customHeight="1" x14ac:dyDescent="0.25">
      <c r="A298" s="94" t="str">
        <f>'IPM Addendum'!A18</f>
        <v>IPM-6</v>
      </c>
      <c r="B298" s="94" t="str">
        <f>'IPM Addendum'!B18</f>
        <v>Evaluation</v>
      </c>
      <c r="C298" s="94">
        <f>'IPM Addendum'!I18</f>
        <v>0</v>
      </c>
    </row>
    <row r="299" spans="1:3" ht="14.45" customHeight="1" x14ac:dyDescent="0.25">
      <c r="A299" s="94" t="str">
        <f>'IPM Addendum'!A19</f>
        <v>IPM-6.1</v>
      </c>
      <c r="B299" s="94" t="str">
        <f>'IPM Addendum'!B19</f>
        <v>The operation keeps records of all nutrient/fertilizer applications.</v>
      </c>
      <c r="C299" s="94">
        <f>'IPM Addendum'!I19</f>
        <v>0</v>
      </c>
    </row>
    <row r="300" spans="1:3" ht="14.45" customHeight="1" x14ac:dyDescent="0.25">
      <c r="A300" s="354" t="s">
        <v>1007</v>
      </c>
      <c r="B300" s="354"/>
      <c r="C300" s="354"/>
    </row>
    <row r="301" spans="1:3" ht="14.45" customHeight="1" x14ac:dyDescent="0.25">
      <c r="A301" s="94" t="str">
        <f>'USDA Logo Use Addendum'!A13</f>
        <v>L-1</v>
      </c>
      <c r="B301" s="94" t="str">
        <f>'USDA Logo Use Addendum'!B13</f>
        <v xml:space="preserve">Food Safety Plan or Quality Manual </v>
      </c>
      <c r="C301" s="94">
        <f>'USDA Logo Use Addendum'!I13</f>
        <v>0</v>
      </c>
    </row>
    <row r="302" spans="1:3" ht="14.45" customHeight="1" x14ac:dyDescent="0.25">
      <c r="A302" s="94" t="str">
        <f>'USDA Logo Use Addendum'!A14</f>
        <v>L-1.1</v>
      </c>
      <c r="B302" s="94" t="str">
        <f>'USDA Logo Use Addendum'!B14</f>
        <v>The operation’s food safety plan or quality manual contains procedures on how the USDA GAP &amp; GHP logo will be used.</v>
      </c>
      <c r="C302" s="94">
        <f>'USDA Logo Use Addendum'!I14</f>
        <v>0</v>
      </c>
    </row>
    <row r="303" spans="1:3" ht="14.45" customHeight="1" x14ac:dyDescent="0.25">
      <c r="A303" s="94" t="str">
        <f>'USDA Logo Use Addendum'!A15</f>
        <v>L-1.2</v>
      </c>
      <c r="B303" s="94" t="str">
        <f>'USDA Logo Use Addendum'!B15</f>
        <v xml:space="preserve">There is a designated person to be responsible for the control of inventory bearing the logo. </v>
      </c>
      <c r="C303" s="94">
        <f>'USDA Logo Use Addendum'!I15</f>
        <v>0</v>
      </c>
    </row>
    <row r="304" spans="1:3" ht="14.45" customHeight="1" x14ac:dyDescent="0.25">
      <c r="A304" s="94" t="str">
        <f>'USDA Logo Use Addendum'!A16</f>
        <v>L-2</v>
      </c>
      <c r="B304" s="94" t="str">
        <f>'USDA Logo Use Addendum'!B16</f>
        <v xml:space="preserve">Traceability and Recall Program </v>
      </c>
      <c r="C304" s="94">
        <f>'USDA Logo Use Addendum'!I16</f>
        <v>0</v>
      </c>
    </row>
    <row r="305" spans="1:3" ht="14.45" customHeight="1" x14ac:dyDescent="0.25">
      <c r="A305" s="94" t="str">
        <f>'USDA Logo Use Addendum'!A17</f>
        <v>L-2.1</v>
      </c>
      <c r="B305" s="94" t="str">
        <f>'USDA Logo Use Addendum'!B17</f>
        <v>The operation uses the USDA GAP &amp; GHP logo only on packages, containers, or consumer units which are traceable.</v>
      </c>
      <c r="C305" s="94">
        <f>'USDA Logo Use Addendum'!I17</f>
        <v>0</v>
      </c>
    </row>
    <row r="306" spans="1:3" ht="14.45" customHeight="1" x14ac:dyDescent="0.25">
      <c r="A306" s="94" t="str">
        <f>'USDA Logo Use Addendum'!A18</f>
        <v>L-3</v>
      </c>
      <c r="B306" s="94" t="str">
        <f>'USDA Logo Use Addendum'!B18</f>
        <v>Approved Suppliers</v>
      </c>
      <c r="C306" s="94">
        <f>'USDA Logo Use Addendum'!I18</f>
        <v>0</v>
      </c>
    </row>
    <row r="307" spans="1:3" ht="14.45" customHeight="1" x14ac:dyDescent="0.25">
      <c r="A307" s="94" t="str">
        <f>'USDA Logo Use Addendum'!A19</f>
        <v>L-3.1</v>
      </c>
      <c r="B307" s="94" t="str">
        <f>'USDA Logo Use Addendum'!B19</f>
        <v>The Operation has supplied a list of approved suppliers to the local Federal or State auditor’s office.</v>
      </c>
      <c r="C307" s="94">
        <f>'USDA Logo Use Addendum'!I19</f>
        <v>0</v>
      </c>
    </row>
    <row r="308" spans="1:3" ht="14.45" customHeight="1" x14ac:dyDescent="0.25">
      <c r="A308" s="94" t="str">
        <f>'USDA Logo Use Addendum'!A20</f>
        <v>L-3.2</v>
      </c>
      <c r="B308" s="94" t="str">
        <f>'USDA Logo Use Addendum'!B20</f>
        <v>All suppliers currently in use by the operation are listed on the supplied list of approved suppliers.</v>
      </c>
      <c r="C308" s="94">
        <f>'USDA Logo Use Addendum'!I20</f>
        <v>0</v>
      </c>
    </row>
    <row r="309" spans="1:3" ht="14.45" customHeight="1" x14ac:dyDescent="0.25">
      <c r="A309" s="94" t="str">
        <f>'USDA Logo Use Addendum'!A21</f>
        <v>L-3.3</v>
      </c>
      <c r="B309" s="94" t="str">
        <f>'USDA Logo Use Addendum'!B21</f>
        <v xml:space="preserve">All suppliers have successfully completed and met the requirements of a USDA approved GAP &amp; GHP audit (USDA GAP&amp;GHP audit, commodity specific audit, or Produce GAPs Harmonized Audit, or Harmonized GAP Plus+ Audit) . </v>
      </c>
      <c r="C309" s="94">
        <f>'USDA Logo Use Addendum'!I21</f>
        <v>0</v>
      </c>
    </row>
    <row r="310" spans="1:3" ht="14.45" customHeight="1" x14ac:dyDescent="0.25">
      <c r="A310" s="94" t="str">
        <f>'USDA Logo Use Addendum'!A22</f>
        <v>L-4</v>
      </c>
      <c r="B310" s="94" t="str">
        <f>'USDA Logo Use Addendum'!B22</f>
        <v xml:space="preserve">GAP &amp; GHP Logo Approved Use </v>
      </c>
      <c r="C310" s="94">
        <f>'USDA Logo Use Addendum'!I22</f>
        <v>0</v>
      </c>
    </row>
    <row r="311" spans="1:3" ht="14.45" customHeight="1" x14ac:dyDescent="0.25">
      <c r="A311" s="94" t="str">
        <f>'USDA Logo Use Addendum'!A23</f>
        <v>L-4.1</v>
      </c>
      <c r="B311" s="94" t="str">
        <f>'USDA Logo Use Addendum'!B23</f>
        <v>The logo is only used on products, processes, and packaging as approved on the SC-652.</v>
      </c>
      <c r="C311" s="94">
        <f>'USDA Logo Use Addendum'!I23</f>
        <v>0</v>
      </c>
    </row>
    <row r="312" spans="1:3" ht="14.45" customHeight="1" x14ac:dyDescent="0.25">
      <c r="A312" s="94" t="str">
        <f>'USDA Logo Use Addendum'!A24</f>
        <v>L-4.2</v>
      </c>
      <c r="B312" s="94" t="str">
        <f>'USDA Logo Use Addendum'!B24</f>
        <v>All packaging or labels, which bear the GAP &amp; GHP logo, are accountable items.</v>
      </c>
      <c r="C312" s="94">
        <f>'USDA Logo Use Addendum'!I24</f>
        <v>0</v>
      </c>
    </row>
    <row r="313" spans="1:3" ht="14.45" customHeight="1" x14ac:dyDescent="0.25">
      <c r="A313" s="94" t="str">
        <f>'USDA Logo Use Addendum'!A25</f>
        <v>L-4.3</v>
      </c>
      <c r="B313" s="94" t="str">
        <f>'USDA Logo Use Addendum'!B25</f>
        <v xml:space="preserve">The operation’s inventory list of these packaging or labels is maintained and current. </v>
      </c>
      <c r="C313" s="94">
        <f>'USDA Logo Use Addendum'!I25</f>
        <v>0</v>
      </c>
    </row>
    <row r="314" spans="1:3" ht="14.45" customHeight="1" x14ac:dyDescent="0.25">
      <c r="A314" s="94" t="str">
        <f>'USDA Logo Use Addendum'!A26</f>
        <v>L-4.4</v>
      </c>
      <c r="B314" s="94" t="str">
        <f>'USDA Logo Use Addendum'!B26</f>
        <v xml:space="preserve">The logo is only used on packaging and labels that are clean and bright in appearance, without marks, stains, or other evidence of previous use. </v>
      </c>
      <c r="C314" s="94">
        <f>'USDA Logo Use Addendum'!I26</f>
        <v>0</v>
      </c>
    </row>
    <row r="315" spans="1:3" ht="14.45" customHeight="1" x14ac:dyDescent="0.25">
      <c r="A315" s="355" t="s">
        <v>980</v>
      </c>
      <c r="B315" s="356"/>
      <c r="C315" s="357"/>
    </row>
    <row r="316" spans="1:3" ht="14.45" customHeight="1" x14ac:dyDescent="0.25">
      <c r="A316" s="94" t="str">
        <f>'TAP Open-Field '!A5</f>
        <v>TOF - 1</v>
      </c>
      <c r="B316" s="94" t="str">
        <f>'TAP Open-Field '!B5</f>
        <v xml:space="preserve">Management Responsibility </v>
      </c>
      <c r="C316" s="94"/>
    </row>
    <row r="317" spans="1:3" ht="14.45" customHeight="1" x14ac:dyDescent="0.25">
      <c r="A317" s="94" t="str">
        <f>'TAP Open-Field '!A6</f>
        <v xml:space="preserve">TOF-1.1 </v>
      </c>
      <c r="B317" s="94" t="str">
        <f>'TAP Open-Field '!B6</f>
        <v>Operation has current copies of the Commodity Specific Food Safety Guidelines for the Fresh Tomato Supply Chain, Food Safety Programs and Auditing Protocol for the Fresh Tomato Supply Chain, the relevant Harmonized Food Safety Standard, and additional food safety documents as required by state and/or federal regulation.</v>
      </c>
      <c r="C317" s="94">
        <f>'TAP Open-Field '!I6</f>
        <v>0</v>
      </c>
    </row>
    <row r="318" spans="1:3" ht="14.45" customHeight="1" x14ac:dyDescent="0.25">
      <c r="A318" s="94" t="str">
        <f>'TAP Open-Field '!A7</f>
        <v>TOF - 2</v>
      </c>
      <c r="B318" s="94" t="str">
        <f>'TAP Open-Field '!B7</f>
        <v xml:space="preserve">Self-Audits </v>
      </c>
      <c r="C318" s="94">
        <f>'TAP Open-Field '!I7</f>
        <v>0</v>
      </c>
    </row>
    <row r="319" spans="1:3" ht="14.45" customHeight="1" x14ac:dyDescent="0.25">
      <c r="A319" s="94" t="str">
        <f>'TAP Open-Field '!A8</f>
        <v>TOF-2.1</v>
      </c>
      <c r="B319" s="94" t="str">
        <f>'TAP Open-Field '!B8</f>
        <v xml:space="preserve">Operation has procedures for conducting self-audits and conducts self-audits to verify compliance with established internal policies and procedures. </v>
      </c>
      <c r="C319" s="94">
        <f>'TAP Open-Field '!I8</f>
        <v>0</v>
      </c>
    </row>
    <row r="320" spans="1:3" ht="14.45" customHeight="1" x14ac:dyDescent="0.25">
      <c r="A320" s="94" t="str">
        <f>'TAP Open-Field '!A9</f>
        <v xml:space="preserve">TOF - 3 </v>
      </c>
      <c r="B320" s="94" t="str">
        <f>'TAP Open-Field '!B9</f>
        <v xml:space="preserve">Field History and Pre-harvest Assessments </v>
      </c>
      <c r="C320" s="94">
        <f>'TAP Open-Field '!I9</f>
        <v>0</v>
      </c>
    </row>
    <row r="321" spans="1:3" ht="14.45" customHeight="1" x14ac:dyDescent="0.25">
      <c r="A321" s="94" t="str">
        <f>'TAP Open-Field '!A10</f>
        <v xml:space="preserve">TOF-3.1 </v>
      </c>
      <c r="B321" s="94" t="str">
        <f>'TAP Open-Field '!B10</f>
        <v xml:space="preserve">If the field is subject to flooding, operation has an established decision tree or corrective action plan in the event of flooding in the production area. Procedures prohibit harvest of  product that has come into contact with flood waters. </v>
      </c>
      <c r="C321" s="94">
        <f>'TAP Open-Field '!I10</f>
        <v>0</v>
      </c>
    </row>
    <row r="322" spans="1:3" ht="14.45" customHeight="1" x14ac:dyDescent="0.25">
      <c r="A322" s="94" t="str">
        <f>'TAP Open-Field '!A11</f>
        <v xml:space="preserve">TOF-3.2 </v>
      </c>
      <c r="B322" s="94" t="str">
        <f>'TAP Open-Field '!B11</f>
        <v>Operation shall conduct the required Combined Harmonized Standard F-9.1 pre-harvest risk assessment no more than five (5) days from the first scheduled harvest date.</v>
      </c>
      <c r="C322" s="94">
        <f>'TAP Open-Field '!I11</f>
        <v>0</v>
      </c>
    </row>
    <row r="323" spans="1:3" ht="14.45" customHeight="1" x14ac:dyDescent="0.25">
      <c r="A323" s="94" t="str">
        <f>'TAP Open-Field '!A12</f>
        <v>TOF - 4</v>
      </c>
      <c r="B323" s="94" t="str">
        <f>'TAP Open-Field '!B12</f>
        <v xml:space="preserve">Workers Health/Hygiene and Toilet/Handwashing Facilities </v>
      </c>
      <c r="C323" s="94">
        <f>'TAP Open-Field '!I12</f>
        <v>0</v>
      </c>
    </row>
    <row r="324" spans="1:3" ht="14.45" customHeight="1" x14ac:dyDescent="0.25">
      <c r="A324" s="94" t="str">
        <f>'TAP Open-Field '!A13</f>
        <v xml:space="preserve">TOF-4.1 </v>
      </c>
      <c r="B324" s="94" t="str">
        <f>'TAP Open-Field '!B13</f>
        <v>A response plan is in place in the event of a major spill or leak of field sanitation units.</v>
      </c>
      <c r="C324" s="94">
        <f>'TAP Open-Field '!I13</f>
        <v>0</v>
      </c>
    </row>
    <row r="325" spans="1:3" ht="14.45" customHeight="1" x14ac:dyDescent="0.25">
      <c r="A325" s="94" t="str">
        <f>'TAP Open-Field '!A14</f>
        <v>TOF-4.2</v>
      </c>
      <c r="B325" s="94" t="str">
        <f>'TAP Open-Field '!B14</f>
        <v xml:space="preserve">If hand wash water tanks are used, they are cleaned and sanitized and the water is changed periodically.  </v>
      </c>
      <c r="C325" s="94">
        <f>'TAP Open-Field '!I14</f>
        <v>0</v>
      </c>
    </row>
    <row r="326" spans="1:3" ht="14.45" customHeight="1" x14ac:dyDescent="0.25">
      <c r="A326" s="94" t="str">
        <f>'TAP Open-Field '!A15</f>
        <v>TOF-4.3</v>
      </c>
      <c r="B326" s="94" t="str">
        <f>'TAP Open-Field '!B15</f>
        <v xml:space="preserve">Policies shall require hand washing with soap and potable water at the appropriate time, such as before starting work, after use of toilet facilities, after breaks and when hands may have become contaminated. Policy shall apply to employees, outside contractors, inspectors, and visitors. Compliance is emphasized by management.  </v>
      </c>
      <c r="C326" s="94">
        <f>'TAP Open-Field '!I15</f>
        <v>0</v>
      </c>
    </row>
    <row r="327" spans="1:3" ht="14.45" customHeight="1" x14ac:dyDescent="0.25">
      <c r="A327" s="94" t="str">
        <f>'TAP Open-Field '!A16</f>
        <v xml:space="preserve">TOF-4.4 </v>
      </c>
      <c r="B327" s="94" t="str">
        <f>'TAP Open-Field '!B16</f>
        <v>If gloves are used, there must be a written SOP regarding their use.</v>
      </c>
      <c r="C327" s="94">
        <f>'TAP Open-Field '!I16</f>
        <v>0</v>
      </c>
    </row>
    <row r="328" spans="1:3" ht="14.45" customHeight="1" x14ac:dyDescent="0.25">
      <c r="A328" s="94" t="str">
        <f>'TAP Open-Field '!A17</f>
        <v>TOF - 5</v>
      </c>
      <c r="B328" s="94" t="str">
        <f>'TAP Open-Field '!B17</f>
        <v xml:space="preserve">Pesticides </v>
      </c>
      <c r="C328" s="94">
        <f>'TAP Open-Field '!I17</f>
        <v>0</v>
      </c>
    </row>
    <row r="329" spans="1:3" ht="14.45" customHeight="1" x14ac:dyDescent="0.25">
      <c r="A329" s="94" t="str">
        <f>'TAP Open-Field '!A18</f>
        <v xml:space="preserve">TOF-5.1 </v>
      </c>
      <c r="B329" s="94" t="str">
        <f>'TAP Open-Field '!B18</f>
        <v>Pesticide Usage Water used to mix pesticides meets FDA E. coli standards for water in 21 CFR § 112.44(a); i.e., no detectable generic E. coli in 100 mL of agricultural water.</v>
      </c>
      <c r="C329" s="94">
        <f>'TAP Open-Field '!I18</f>
        <v>0</v>
      </c>
    </row>
    <row r="330" spans="1:3" ht="14.45" customHeight="1" x14ac:dyDescent="0.25">
      <c r="A330" s="94" t="str">
        <f>'TAP Open-Field '!A19</f>
        <v>TOF - 6</v>
      </c>
      <c r="B330" s="94" t="str">
        <f>'TAP Open-Field '!B19</f>
        <v xml:space="preserve">Water Used in Growing Activities </v>
      </c>
      <c r="C330" s="94">
        <f>'TAP Open-Field '!I19</f>
        <v>0</v>
      </c>
    </row>
    <row r="331" spans="1:3" ht="14.45" customHeight="1" x14ac:dyDescent="0.25">
      <c r="A331" s="94" t="str">
        <f>'TAP Open-Field '!A20</f>
        <v>TOF-6.1</v>
      </c>
      <c r="B331" s="94" t="str">
        <f>'TAP Open-Field '!B20</f>
        <v xml:space="preserve">Non-Foliar The water test meets FDA E. coli standards for foliar application water as described in 21 CFR § 112.44(b). </v>
      </c>
      <c r="C331" s="94">
        <f>'TAP Open-Field '!I20</f>
        <v>0</v>
      </c>
    </row>
    <row r="332" spans="1:3" ht="14.45" customHeight="1" x14ac:dyDescent="0.25">
      <c r="A332" s="94" t="str">
        <f>'TAP Open-Field '!A21</f>
        <v xml:space="preserve">TOF-6.2 </v>
      </c>
      <c r="B332" s="94" t="str">
        <f>'TAP Open-Field '!B21</f>
        <v xml:space="preserve">Foliar The water test meets FDA standards for water in 21 CFR § 112.44(a); i.e., no detectable generic E. coli in 100 milliliters (mL) of agricultural water.  </v>
      </c>
      <c r="C332" s="94">
        <f>'TAP Open-Field '!I21</f>
        <v>0</v>
      </c>
    </row>
    <row r="333" spans="1:3" ht="14.45" customHeight="1" x14ac:dyDescent="0.25">
      <c r="A333" s="94" t="str">
        <f>'TAP Open-Field '!A22</f>
        <v>TOF - 7</v>
      </c>
      <c r="B333" s="94" t="str">
        <f>'TAP Open-Field '!B22</f>
        <v xml:space="preserve">Soil Amendments </v>
      </c>
      <c r="C333" s="94">
        <f>'TAP Open-Field '!I22</f>
        <v>0</v>
      </c>
    </row>
    <row r="334" spans="1:3" ht="14.45" customHeight="1" x14ac:dyDescent="0.25">
      <c r="A334" s="94" t="str">
        <f>'TAP Open-Field '!A23</f>
        <v xml:space="preserve">TOF-7.1 </v>
      </c>
      <c r="B334" s="94" t="str">
        <f>'TAP Open-Field '!B23</f>
        <v xml:space="preserve">If fertilizers containing manures or composts are used, only properly treated (composted or heat treated) manures are allowed for use in fields. Biosolids are not permitted. </v>
      </c>
      <c r="C334" s="94">
        <f>'TAP Open-Field '!I23</f>
        <v>0</v>
      </c>
    </row>
    <row r="335" spans="1:3" ht="14.45" customHeight="1" x14ac:dyDescent="0.25">
      <c r="A335" s="94" t="str">
        <f>'TAP Open-Field '!A24</f>
        <v>TOF - 8</v>
      </c>
      <c r="B335" s="94" t="str">
        <f>'TAP Open-Field '!B24</f>
        <v xml:space="preserve">Sanitizing Agents Used During Harvest </v>
      </c>
      <c r="C335" s="94">
        <f>'TAP Open-Field '!I24</f>
        <v>0</v>
      </c>
    </row>
    <row r="336" spans="1:3" ht="14.45" customHeight="1" x14ac:dyDescent="0.25">
      <c r="A336" s="94" t="str">
        <f>'TAP Open-Field '!A25</f>
        <v>TOF-8.1</v>
      </c>
      <c r="B336" s="94" t="str">
        <f>'TAP Open-Field '!B25</f>
        <v>All compounds used to clean or sanitize food contact containers, tools, utensils, equipment or other food contact surfaces are approved for that use by the US EPA, FDA or other prevailing agency. Actual use conforms to label directions.</v>
      </c>
      <c r="C336" s="94">
        <f>'TAP Open-Field '!I25</f>
        <v>0</v>
      </c>
    </row>
    <row r="337" spans="1:3" ht="14.45" customHeight="1" x14ac:dyDescent="0.25">
      <c r="A337" s="94" t="str">
        <f>'TAP Open-Field '!A26</f>
        <v>TOF - 9</v>
      </c>
      <c r="B337" s="94" t="str">
        <f>'TAP Open-Field '!B26</f>
        <v xml:space="preserve">Product Containers </v>
      </c>
      <c r="C337" s="94">
        <f>'TAP Open-Field '!I26</f>
        <v>0</v>
      </c>
    </row>
    <row r="338" spans="1:3" ht="14.45" customHeight="1" x14ac:dyDescent="0.25">
      <c r="A338" s="94" t="str">
        <f>'TAP Open-Field '!A27</f>
        <v xml:space="preserve">TOF-9.1 </v>
      </c>
      <c r="B338" s="94" t="str">
        <f>'TAP Open-Field '!B27</f>
        <v xml:space="preserve">Reusable product bins, trays and containers are made of impervious materials that can be cleaned and sanitized. </v>
      </c>
      <c r="C338" s="94">
        <f>'TAP Open-Field '!I27</f>
        <v>0</v>
      </c>
    </row>
    <row r="339" spans="1:3" ht="14.45" customHeight="1" x14ac:dyDescent="0.25">
      <c r="A339" s="94" t="str">
        <f>'TAP Open-Field '!A28</f>
        <v>TOF-9.2</v>
      </c>
      <c r="B339" s="94" t="str">
        <f>'TAP Open-Field '!B28</f>
        <v xml:space="preserve">Operation has a policy that requires bins, trays, and boxes made of corrugated cardboard are for single use only. </v>
      </c>
      <c r="C339" s="94">
        <f>'TAP Open-Field '!I28</f>
        <v>0</v>
      </c>
    </row>
    <row r="340" spans="1:3" ht="14.45" customHeight="1" x14ac:dyDescent="0.25">
      <c r="A340" s="94" t="str">
        <f>'TAP Open-Field '!A29</f>
        <v xml:space="preserve">TOF-9.3 </v>
      </c>
      <c r="B340" s="94" t="str">
        <f>'TAP Open-Field '!B29</f>
        <v xml:space="preserve">SOP specifies that workers do not remove harvest buckets from the field.  </v>
      </c>
      <c r="C340" s="94">
        <f>'TAP Open-Field '!I29</f>
        <v>0</v>
      </c>
    </row>
    <row r="341" spans="1:3" ht="14.45" customHeight="1" x14ac:dyDescent="0.25">
      <c r="A341" s="94" t="str">
        <f>'TAP Open-Field '!A30</f>
        <v>TOF-10</v>
      </c>
      <c r="B341" s="94" t="str">
        <f>'TAP Open-Field '!B30</f>
        <v xml:space="preserve">Field Packing of Tomatoes </v>
      </c>
      <c r="C341" s="94">
        <f>'TAP Open-Field '!I30</f>
        <v>0</v>
      </c>
    </row>
    <row r="342" spans="1:3" ht="14.45" customHeight="1" x14ac:dyDescent="0.25">
      <c r="A342" s="358" t="s">
        <v>981</v>
      </c>
      <c r="B342" s="344"/>
      <c r="C342" s="359"/>
    </row>
    <row r="343" spans="1:3" ht="14.45" customHeight="1" x14ac:dyDescent="0.25">
      <c r="A343" s="94" t="str">
        <f>'TAP Packinghouse'!A6</f>
        <v xml:space="preserve">TPH-1.1 </v>
      </c>
      <c r="B343" s="94" t="str">
        <f>'TAP Packinghouse'!B5</f>
        <v xml:space="preserve">Management Responsibility </v>
      </c>
      <c r="C343" s="94">
        <f>'TAP Packinghouse'!I5</f>
        <v>0</v>
      </c>
    </row>
    <row r="344" spans="1:3" ht="14.45" customHeight="1" x14ac:dyDescent="0.25">
      <c r="A344" s="94" t="str">
        <f>'TAP Packinghouse'!A7</f>
        <v>TPH-1.2</v>
      </c>
      <c r="B344" s="94" t="str">
        <f>'TAP Packinghouse'!B6</f>
        <v xml:space="preserve">Operation has current copies of the Commodity Specific Food Safety Guidelines for the Fresh Tomato Supply Chain, Food Safety Programs and Auditing Protocol for the Fresh Tomato Supply Chain, the relevant Harmonized Food Safety Standard, and additional food safety documents as required by state and/or federal regulation.  </v>
      </c>
      <c r="C344" s="94">
        <f>'TAP Packinghouse'!I6</f>
        <v>0</v>
      </c>
    </row>
    <row r="345" spans="1:3" ht="14.45" customHeight="1" x14ac:dyDescent="0.25">
      <c r="A345" s="94" t="str">
        <f>'TAP Packinghouse'!A8</f>
        <v>TPH - 2</v>
      </c>
      <c r="B345" s="94" t="str">
        <f>'TAP Packinghouse'!B7</f>
        <v xml:space="preserve">Operation has been registered or permitted as a food handling establishment as required by state or federal regulation.  </v>
      </c>
      <c r="C345" s="94">
        <f>'TAP Packinghouse'!I7</f>
        <v>0</v>
      </c>
    </row>
    <row r="346" spans="1:3" ht="14.45" customHeight="1" x14ac:dyDescent="0.25">
      <c r="A346" s="94" t="str">
        <f>'TAP Packinghouse'!A9</f>
        <v>TPH-2.1</v>
      </c>
      <c r="B346" s="94" t="str">
        <f>'TAP Packinghouse'!B8</f>
        <v xml:space="preserve">Raw Material Sourcing </v>
      </c>
      <c r="C346" s="94">
        <f>'TAP Packinghouse'!I8</f>
        <v>0</v>
      </c>
    </row>
    <row r="347" spans="1:3" ht="14.45" customHeight="1" x14ac:dyDescent="0.25">
      <c r="A347" s="94" t="str">
        <f>'TAP Packinghouse'!A10</f>
        <v>TPH-2.2</v>
      </c>
      <c r="B347" s="94" t="str">
        <f>'TAP Packinghouse'!B9</f>
        <v xml:space="preserve">The operation has a policy and takes affirmative steps to ensure that all fresh tomatoes that are packed or stored in the facility are grown following requirements in Tomato Metrics Audit - Open Field Production, Harvest and Field Packing.  </v>
      </c>
      <c r="C347" s="94">
        <f>'TAP Packinghouse'!I9</f>
        <v>0</v>
      </c>
    </row>
    <row r="348" spans="1:3" ht="14.45" customHeight="1" x14ac:dyDescent="0.25">
      <c r="A348" s="94" t="str">
        <f>'TAP Packinghouse'!A11</f>
        <v xml:space="preserve">TPH - 3 </v>
      </c>
      <c r="B348" s="94" t="str">
        <f>'TAP Packinghouse'!B10</f>
        <v xml:space="preserve">Operation has procedures to ensure that the tomato staging area and staging practices do not pose a risk of tomato contamination.  </v>
      </c>
      <c r="C348" s="94">
        <f>'TAP Packinghouse'!I10</f>
        <v>0</v>
      </c>
    </row>
    <row r="349" spans="1:3" ht="14.45" customHeight="1" x14ac:dyDescent="0.25">
      <c r="A349" s="94" t="str">
        <f>'TAP Packinghouse'!A12</f>
        <v xml:space="preserve">TPH-3.1 </v>
      </c>
      <c r="B349" s="94" t="str">
        <f>'TAP Packinghouse'!B11</f>
        <v xml:space="preserve">Traceability </v>
      </c>
      <c r="C349" s="94">
        <f>'TAP Packinghouse'!I11</f>
        <v>0</v>
      </c>
    </row>
    <row r="350" spans="1:3" ht="14.45" customHeight="1" x14ac:dyDescent="0.25">
      <c r="A350" s="94" t="str">
        <f>'TAP Packinghouse'!A13</f>
        <v>TPH - 4</v>
      </c>
      <c r="B350" s="94" t="str">
        <f>'TAP Packinghouse'!B12</f>
        <v xml:space="preserve">Lot identification shall be labeled on all cases and clearly legible.  </v>
      </c>
      <c r="C350" s="94">
        <f>'TAP Packinghouse'!I12</f>
        <v>0</v>
      </c>
    </row>
    <row r="351" spans="1:3" ht="14.45" customHeight="1" x14ac:dyDescent="0.25">
      <c r="A351" s="94" t="str">
        <f>'TAP Packinghouse'!A14</f>
        <v xml:space="preserve">TPH-4.1 </v>
      </c>
      <c r="B351" s="94" t="str">
        <f>'TAP Packinghouse'!B13</f>
        <v xml:space="preserve">Self-Audit </v>
      </c>
      <c r="C351" s="94">
        <f>'TAP Packinghouse'!I13</f>
        <v>0</v>
      </c>
    </row>
    <row r="352" spans="1:3" ht="14.45" customHeight="1" x14ac:dyDescent="0.25">
      <c r="A352" s="94" t="str">
        <f>'TAP Packinghouse'!A15</f>
        <v>TPH - 5</v>
      </c>
      <c r="B352" s="94" t="str">
        <f>'TAP Packinghouse'!B14</f>
        <v>Operation has procedures for conducting self-audits and conducts self-audits to verify compliance with established internal policies and procedures</v>
      </c>
      <c r="C352" s="94">
        <f>'TAP Packinghouse'!I14</f>
        <v>0</v>
      </c>
    </row>
    <row r="353" spans="1:3" ht="14.45" customHeight="1" x14ac:dyDescent="0.25">
      <c r="A353" s="94" t="str">
        <f>'TAP Packinghouse'!A16</f>
        <v xml:space="preserve">TPH-5.1 </v>
      </c>
      <c r="B353" s="94" t="str">
        <f>'TAP Packinghouse'!B15</f>
        <v xml:space="preserve">Product Containers and Packaging Materials </v>
      </c>
      <c r="C353" s="94">
        <f>'TAP Packinghouse'!I15</f>
        <v>0</v>
      </c>
    </row>
    <row r="354" spans="1:3" ht="14.45" customHeight="1" x14ac:dyDescent="0.25">
      <c r="A354" s="94" t="str">
        <f>'TAP Packinghouse'!A17</f>
        <v>TPH-5.2</v>
      </c>
      <c r="B354" s="94" t="str">
        <f>'TAP Packinghouse'!B16</f>
        <v xml:space="preserve">Tomato-contact bulk bins, gondolas, totes and trays shall not be constructed of wood.  </v>
      </c>
      <c r="C354" s="94">
        <f>'TAP Packinghouse'!I16</f>
        <v>0</v>
      </c>
    </row>
    <row r="355" spans="1:3" ht="14.45" customHeight="1" x14ac:dyDescent="0.25">
      <c r="A355" s="94" t="str">
        <f>'TAP Packinghouse'!A18</f>
        <v xml:space="preserve">TPH-5.3 </v>
      </c>
      <c r="B355" s="94" t="str">
        <f>'TAP Packinghouse'!B17</f>
        <v xml:space="preserve">The operation has written procedures for cleaning and sanitizing of produce food contact containers, requiring that bulk bins, gondolas, totes and trays are cleaned and sanitized periodically and is documented.  </v>
      </c>
      <c r="C355" s="94">
        <f>'TAP Packinghouse'!I17</f>
        <v>0</v>
      </c>
    </row>
    <row r="356" spans="1:3" ht="14.45" customHeight="1" x14ac:dyDescent="0.25">
      <c r="A356" s="94" t="str">
        <f>'TAP Packinghouse'!A19</f>
        <v>TPH - 6</v>
      </c>
      <c r="B356" s="94" t="str">
        <f>'TAP Packinghouse'!B18</f>
        <v xml:space="preserve">Operation has a policy that requires bins, trays, and boxes made of corrugated cardboard are for single use only.  </v>
      </c>
      <c r="C356" s="94">
        <f>'TAP Packinghouse'!I18</f>
        <v>0</v>
      </c>
    </row>
    <row r="357" spans="1:3" ht="14.45" customHeight="1" x14ac:dyDescent="0.25">
      <c r="A357" s="94" t="str">
        <f>'TAP Packinghouse'!A20</f>
        <v xml:space="preserve">A. </v>
      </c>
      <c r="B357" s="94" t="str">
        <f>'TAP Packinghouse'!B19</f>
        <v xml:space="preserve">Packinghouse Condition and Equipment </v>
      </c>
      <c r="C357" s="94">
        <f>'TAP Packinghouse'!I19</f>
        <v>0</v>
      </c>
    </row>
    <row r="358" spans="1:3" ht="14.45" customHeight="1" x14ac:dyDescent="0.25">
      <c r="A358" s="94" t="str">
        <f>'TAP Packinghouse'!A21</f>
        <v>TPH-6.1</v>
      </c>
      <c r="B358" s="94" t="str">
        <f>'TAP Packinghouse'!B20</f>
        <v xml:space="preserve">General Building </v>
      </c>
      <c r="C358" s="94">
        <f>'TAP Packinghouse'!I20</f>
        <v>0</v>
      </c>
    </row>
    <row r="359" spans="1:3" ht="14.45" customHeight="1" x14ac:dyDescent="0.25">
      <c r="A359" s="94" t="str">
        <f>'TAP Packinghouse'!A22</f>
        <v xml:space="preserve">TPH-6.2 </v>
      </c>
      <c r="B359" s="94" t="str">
        <f>'TAP Packinghouse'!B21</f>
        <v xml:space="preserve">Facility is constructed/ arranged to allow separation of incoming, in-process and finished products.  </v>
      </c>
      <c r="C359" s="94">
        <f>'TAP Packinghouse'!I21</f>
        <v>0</v>
      </c>
    </row>
    <row r="360" spans="1:3" ht="14.45" customHeight="1" x14ac:dyDescent="0.25">
      <c r="A360" s="94" t="str">
        <f>'TAP Packinghouse'!A23</f>
        <v xml:space="preserve">B. </v>
      </c>
      <c r="B360" s="94" t="str">
        <f>'TAP Packinghouse'!B22</f>
        <v xml:space="preserve">Operation has procedures that minimize the accumulation of standing water.  </v>
      </c>
      <c r="C360" s="94">
        <f>'TAP Packinghouse'!I22</f>
        <v>0</v>
      </c>
    </row>
    <row r="361" spans="1:3" ht="14.45" customHeight="1" x14ac:dyDescent="0.25">
      <c r="A361" s="94" t="str">
        <f>'TAP Packinghouse'!A24</f>
        <v xml:space="preserve">TPH-6.3 </v>
      </c>
      <c r="B361" s="94" t="str">
        <f>'TAP Packinghouse'!B23</f>
        <v xml:space="preserve">Facility and Equipment </v>
      </c>
      <c r="C361" s="94">
        <f>'TAP Packinghouse'!I23</f>
        <v>0</v>
      </c>
    </row>
    <row r="362" spans="1:3" ht="14.45" customHeight="1" x14ac:dyDescent="0.25">
      <c r="A362" s="94" t="str">
        <f>'TAP Packinghouse'!A25</f>
        <v xml:space="preserve">TPH-6.4 </v>
      </c>
      <c r="B362" s="94" t="str">
        <f>'TAP Packinghouse'!B24</f>
        <v xml:space="preserve">All food contact surfaces are made of material and designed to be easily cleaned and sanitized, and are maintained in good condition. </v>
      </c>
      <c r="C362" s="94">
        <f>'TAP Packinghouse'!I24</f>
        <v>0</v>
      </c>
    </row>
    <row r="363" spans="1:3" ht="14.45" customHeight="1" x14ac:dyDescent="0.25">
      <c r="A363" s="94" t="str">
        <f>'TAP Packinghouse'!A26</f>
        <v>TPH-6.5</v>
      </c>
      <c r="B363" s="94" t="str">
        <f>'TAP Packinghouse'!B25</f>
        <v xml:space="preserve">Wood is not used as a food contact surface.  </v>
      </c>
      <c r="C363" s="94">
        <f>'TAP Packinghouse'!I25</f>
        <v>0</v>
      </c>
    </row>
    <row r="364" spans="1:3" ht="14.45" customHeight="1" x14ac:dyDescent="0.25">
      <c r="A364" s="94" t="str">
        <f>'TAP Packinghouse'!A27</f>
        <v xml:space="preserve">TPH - 7 </v>
      </c>
      <c r="B364" s="94" t="str">
        <f>'TAP Packinghouse'!B26</f>
        <v xml:space="preserve">SDS are on file for all chemicals used in the facility, and readily accessible. </v>
      </c>
      <c r="C364" s="94">
        <f>'TAP Packinghouse'!I26</f>
        <v>0</v>
      </c>
    </row>
    <row r="365" spans="1:3" ht="14.45" customHeight="1" x14ac:dyDescent="0.25">
      <c r="A365" s="94" t="str">
        <f>'TAP Packinghouse'!A28</f>
        <v xml:space="preserve">TPH-7.1 </v>
      </c>
      <c r="B365" s="94" t="str">
        <f>'TAP Packinghouse'!B27</f>
        <v xml:space="preserve">Worker Health/Hygiene and Toilet/Handwashing Facilities </v>
      </c>
      <c r="C365" s="94">
        <f>'TAP Packinghouse'!I27</f>
        <v>0</v>
      </c>
    </row>
    <row r="366" spans="1:3" ht="14.45" customHeight="1" x14ac:dyDescent="0.25">
      <c r="A366" s="94" t="str">
        <f>'TAP Packinghouse'!A29</f>
        <v>TPH - 8</v>
      </c>
      <c r="B366" s="94" t="str">
        <f>'TAP Packinghouse'!B28</f>
        <v>If portable hand wash water tanks are used, they are cleaned and sanitized and the water is changed periodically.</v>
      </c>
      <c r="C366" s="94">
        <f>'TAP Packinghouse'!I28</f>
        <v>0</v>
      </c>
    </row>
    <row r="367" spans="1:3" ht="14.45" customHeight="1" x14ac:dyDescent="0.25">
      <c r="A367" s="94" t="str">
        <f>'TAP Packinghouse'!A30</f>
        <v>TPH-8.1</v>
      </c>
      <c r="B367" s="94" t="str">
        <f>'TAP Packinghouse'!B29</f>
        <v xml:space="preserve">Product Wash Water Management </v>
      </c>
      <c r="C367" s="94">
        <f>'TAP Packinghouse'!I29</f>
        <v>0</v>
      </c>
    </row>
    <row r="368" spans="1:3" ht="14.45" customHeight="1" x14ac:dyDescent="0.25">
      <c r="A368" s="94" t="str">
        <f>'TAP Packinghouse'!A31</f>
        <v>TPH-8.2</v>
      </c>
      <c r="B368" s="94" t="str">
        <f>'TAP Packinghouse'!B30</f>
        <v>In systems where tomatoes are submerged or dwell in water, water temperature is monitored and controlled. Water temperature should be at least 10ºF above average pulp temperature of tomatoes when entering the water.</v>
      </c>
      <c r="C368" s="94">
        <f>'TAP Packinghouse'!I30</f>
        <v>0</v>
      </c>
    </row>
    <row r="369" spans="1:3" ht="14.45" customHeight="1" x14ac:dyDescent="0.25">
      <c r="A369" s="94" t="str">
        <f>'TAP Packinghouse'!A32</f>
        <v xml:space="preserve">TPH-8.3 </v>
      </c>
      <c r="B369" s="94" t="str">
        <f>'TAP Packinghouse'!B31</f>
        <v>Operations utilizing spray systems in place of whole tomato immersion shall design the line so that the entire tomato surface is rinsed.</v>
      </c>
      <c r="C369" s="94">
        <f>'TAP Packinghouse'!I31</f>
        <v>0</v>
      </c>
    </row>
    <row r="370" spans="1:3" ht="14.45" customHeight="1" x14ac:dyDescent="0.25">
      <c r="A370" s="94" t="str">
        <f>'TAP Packinghouse'!A33</f>
        <v xml:space="preserve">TPH-8.4 </v>
      </c>
      <c r="B370" s="94" t="str">
        <f>'TAP Packinghouse'!B32</f>
        <v xml:space="preserve">If a spray bar system is used, operation has a water use SOP that addresses treatment of that water. </v>
      </c>
      <c r="C370" s="94">
        <f>'TAP Packinghouse'!I32</f>
        <v>0</v>
      </c>
    </row>
    <row r="371" spans="1:3" ht="14.45" customHeight="1" x14ac:dyDescent="0.25">
      <c r="A371" s="94" t="str">
        <f>'TAP Packinghouse'!A34</f>
        <v xml:space="preserve">TPH-8.5 </v>
      </c>
      <c r="B371" s="94" t="str">
        <f>'TAP Packinghouse'!B33</f>
        <v xml:space="preserve">If water quality is based upon a chlorine-based sanitizer, the process shall be targeted to be at least 100 ppm free available chlorine (FAC), measured at the exit of the product from the water system, unless validation data are available to demonstrate a lower FAC is effective under operating conditions.  </v>
      </c>
      <c r="C371" s="94">
        <f>'TAP Packinghouse'!I33</f>
        <v>0</v>
      </c>
    </row>
    <row r="372" spans="1:3" ht="14.45" customHeight="1" x14ac:dyDescent="0.25">
      <c r="A372" s="94" t="str">
        <f>'TAP Packinghouse'!A35</f>
        <v xml:space="preserve">TPH - 9 </v>
      </c>
      <c r="B372" s="94" t="str">
        <f>'TAP Packinghouse'!B34</f>
        <v xml:space="preserve">If water quality is based upon a peroxyacetic, peracetic or peracid system, levels shall be maintained in accordance with manufacturer’s label directions. </v>
      </c>
      <c r="C372" s="94">
        <f>'TAP Packinghouse'!I34</f>
        <v>0</v>
      </c>
    </row>
    <row r="373" spans="1:3" ht="14.45" customHeight="1" x14ac:dyDescent="0.25">
      <c r="A373" s="94" t="str">
        <f>'TAP Packinghouse'!A36</f>
        <v xml:space="preserve">TPH-9.1 </v>
      </c>
      <c r="B373" s="94" t="str">
        <f>'TAP Packinghouse'!B35</f>
        <v xml:space="preserve">Quarantine or On-hold Materials </v>
      </c>
      <c r="C373" s="94">
        <f>'TAP Packinghouse'!I35</f>
        <v>0</v>
      </c>
    </row>
    <row r="374" spans="1:3" ht="14.45" customHeight="1" x14ac:dyDescent="0.25">
      <c r="A374" s="94" t="str">
        <f>'TAP Packinghouse'!A37</f>
        <v>TPH - 10</v>
      </c>
      <c r="B374" s="94" t="str">
        <f>'TAP Packinghouse'!B36</f>
        <v xml:space="preserve">Materials placed on hold, quarantined or rejected are clearly identified and segregated from other products and packaging materials. </v>
      </c>
      <c r="C374" s="94">
        <f>'TAP Packinghouse'!I36</f>
        <v>0</v>
      </c>
    </row>
    <row r="375" spans="1:3" ht="14.45" customHeight="1" x14ac:dyDescent="0.25">
      <c r="A375" s="94" t="str">
        <f>'TAP Packinghouse'!A38</f>
        <v xml:space="preserve">TPH-10.1 </v>
      </c>
      <c r="B375" s="94" t="str">
        <f>'TAP Packinghouse'!B37</f>
        <v xml:space="preserve">Tomato Rerunning Processes </v>
      </c>
      <c r="C375" s="94">
        <f>'TAP Packinghouse'!I37</f>
        <v>0</v>
      </c>
    </row>
    <row r="376" spans="1:3" ht="14.45" customHeight="1" x14ac:dyDescent="0.25">
      <c r="A376" s="94" t="str">
        <f>'TAP Packinghouse'!A39</f>
        <v>TPH - 11</v>
      </c>
      <c r="B376" s="94" t="str">
        <f>'TAP Packinghouse'!B38</f>
        <v xml:space="preserve">Tomato lots shall not be commingled in a rerunning process. Boxes shall not be reused if prohibited by prevailing regulation or law.  </v>
      </c>
      <c r="C376" s="94">
        <f>'TAP Packinghouse'!I38</f>
        <v>0</v>
      </c>
    </row>
    <row r="377" spans="1:3" ht="14.45" customHeight="1" x14ac:dyDescent="0.25">
      <c r="A377" s="94" t="str">
        <f>'TAP Packinghouse'!A40</f>
        <v>TPH-11.1</v>
      </c>
      <c r="B377" s="94" t="str">
        <f>'TAP Packinghouse'!B39</f>
        <v>Food Defense Awareness</v>
      </c>
      <c r="C377" s="94">
        <f>'TAP Packinghouse'!I39</f>
        <v>0</v>
      </c>
    </row>
    <row r="378" spans="1:3" ht="14.45" customHeight="1" x14ac:dyDescent="0.25">
      <c r="A378" s="94" t="str">
        <f>'TAP Packinghouse'!A41</f>
        <v>TPH-11.2</v>
      </c>
      <c r="B378" s="94" t="str">
        <f>'TAP Packinghouse'!B40</f>
        <v>The facility is registered with FDA as required by the Public Health Security and Bioterrorism Preparedness and Response Act of 2002.</v>
      </c>
      <c r="C378" s="94">
        <f>'TAP Packinghouse'!I40</f>
        <v>0</v>
      </c>
    </row>
    <row r="379" spans="1:3" ht="14.45" customHeight="1" x14ac:dyDescent="0.25">
      <c r="A379" s="343" t="s">
        <v>982</v>
      </c>
      <c r="B379" s="344"/>
      <c r="C379" s="345"/>
    </row>
    <row r="380" spans="1:3" ht="14.45" customHeight="1" x14ac:dyDescent="0.25">
      <c r="A380" s="94" t="str">
        <f>'TAP Greenhouse'!A5</f>
        <v>TGH 1</v>
      </c>
      <c r="B380" s="94" t="str">
        <f>'TAP Greenhouse'!B5</f>
        <v xml:space="preserve">Management Responsibility </v>
      </c>
      <c r="C380" s="94">
        <f>'TAP Greenhouse'!I5</f>
        <v>0</v>
      </c>
    </row>
    <row r="381" spans="1:3" ht="14.45" customHeight="1" x14ac:dyDescent="0.25">
      <c r="A381" s="94" t="str">
        <f>'TAP Greenhouse'!A6</f>
        <v xml:space="preserve">TGH-1.1 </v>
      </c>
      <c r="B381" s="94" t="str">
        <f>'TAP Greenhouse'!B6</f>
        <v xml:space="preserve">Operation has current copies of the Commodity Specific Food Safety Guidelines for the Fresh Tomato Supply Chain, Food Safety Programs and Auditing Protocol for the Fresh Tomato Supply Chain, the relevant Harmonized Food Safety Standard, and additional food safety documents as required by state and/or federal regulation.  </v>
      </c>
      <c r="C381" s="94">
        <f>'TAP Greenhouse'!I6</f>
        <v>0</v>
      </c>
    </row>
    <row r="382" spans="1:3" ht="14.45" customHeight="1" x14ac:dyDescent="0.25">
      <c r="A382" s="94" t="str">
        <f>'TAP Greenhouse'!A7</f>
        <v xml:space="preserve">TGH 2 </v>
      </c>
      <c r="B382" s="94" t="str">
        <f>'TAP Greenhouse'!B7</f>
        <v xml:space="preserve">Recordkeeping and Traceability </v>
      </c>
      <c r="C382" s="94">
        <f>'TAP Greenhouse'!I7</f>
        <v>0</v>
      </c>
    </row>
    <row r="383" spans="1:3" ht="14.45" customHeight="1" x14ac:dyDescent="0.25">
      <c r="A383" s="94" t="str">
        <f>'TAP Greenhouse'!A8</f>
        <v xml:space="preserve">A. </v>
      </c>
      <c r="B383" s="94" t="str">
        <f>'TAP Greenhouse'!B8</f>
        <v xml:space="preserve">Greenhouse Packing </v>
      </c>
      <c r="C383" s="94">
        <f>'TAP Greenhouse'!I8</f>
        <v>0</v>
      </c>
    </row>
    <row r="384" spans="1:3" ht="14.45" customHeight="1" x14ac:dyDescent="0.25">
      <c r="A384" s="94" t="str">
        <f>'TAP Greenhouse'!A9</f>
        <v xml:space="preserve">TGH-2.1 </v>
      </c>
      <c r="B384" s="94" t="str">
        <f>'TAP Greenhouse'!B9</f>
        <v xml:space="preserve">Containers shall be accurately labeled with commodity name, greenhouse firm name and information sufficient to allow for source and lot identification. </v>
      </c>
      <c r="C384" s="94">
        <f>'TAP Greenhouse'!I9</f>
        <v>0</v>
      </c>
    </row>
    <row r="385" spans="1:3" ht="14.45" customHeight="1" x14ac:dyDescent="0.25">
      <c r="A385" s="94" t="str">
        <f>'TAP Greenhouse'!A10</f>
        <v xml:space="preserve">B. </v>
      </c>
      <c r="B385" s="94" t="str">
        <f>'TAP Greenhouse'!B10</f>
        <v xml:space="preserve">Packinghouse Packed Greenhouse Tomatoes </v>
      </c>
      <c r="C385" s="94">
        <f>'TAP Greenhouse'!I10</f>
        <v>0</v>
      </c>
    </row>
    <row r="386" spans="1:3" ht="14.45" customHeight="1" x14ac:dyDescent="0.25">
      <c r="A386" s="94" t="str">
        <f>'TAP Greenhouse'!A11</f>
        <v xml:space="preserve">TGH-2.2 </v>
      </c>
      <c r="B386" s="94" t="str">
        <f>'TAP Greenhouse'!B11</f>
        <v xml:space="preserve">The greenhouse shall maintain supply chain information available to the packinghouse to facilitate accurate traceability; i.e., quantity, greenhouse identification and date of harvest/pack.  </v>
      </c>
      <c r="C386" s="94">
        <f>'TAP Greenhouse'!I11</f>
        <v>0</v>
      </c>
    </row>
    <row r="387" spans="1:3" ht="14.45" customHeight="1" x14ac:dyDescent="0.25">
      <c r="A387" s="94" t="str">
        <f>'TAP Greenhouse'!A12</f>
        <v>TGH 3</v>
      </c>
      <c r="B387" s="94" t="str">
        <f>'TAP Greenhouse'!B12</f>
        <v xml:space="preserve">Self-Audit </v>
      </c>
      <c r="C387" s="94">
        <f>'TAP Greenhouse'!I12</f>
        <v>0</v>
      </c>
    </row>
    <row r="388" spans="1:3" ht="14.45" customHeight="1" x14ac:dyDescent="0.25">
      <c r="A388" s="94" t="str">
        <f>'TAP Greenhouse'!A13</f>
        <v xml:space="preserve">TGH-3.1 </v>
      </c>
      <c r="B388" s="94" t="str">
        <f>'TAP Greenhouse'!B13</f>
        <v xml:space="preserve">Operation has procedures for conducting self-audits and conducts self-audits to verify compliance with established internal policies and procedures.  </v>
      </c>
      <c r="C388" s="94">
        <f>'TAP Greenhouse'!I13</f>
        <v>0</v>
      </c>
    </row>
    <row r="389" spans="1:3" ht="14.45" customHeight="1" x14ac:dyDescent="0.25">
      <c r="A389" s="94" t="str">
        <f>'TAP Greenhouse'!A14</f>
        <v>TGH 4</v>
      </c>
      <c r="B389" s="94" t="str">
        <f>'TAP Greenhouse'!B14</f>
        <v xml:space="preserve">Greenhouse   </v>
      </c>
      <c r="C389" s="94">
        <f>'TAP Greenhouse'!I14</f>
        <v>0</v>
      </c>
    </row>
    <row r="390" spans="1:3" ht="14.45" customHeight="1" x14ac:dyDescent="0.25">
      <c r="A390" s="94" t="str">
        <f>'TAP Greenhouse'!A15</f>
        <v>TGH-4.1</v>
      </c>
      <c r="B390" s="94" t="str">
        <f>'TAP Greenhouse'!B15</f>
        <v xml:space="preserve">The greenhouse shall be enclosed. </v>
      </c>
      <c r="C390" s="94">
        <f>'TAP Greenhouse'!I15</f>
        <v>0</v>
      </c>
    </row>
    <row r="391" spans="1:3" ht="14.45" customHeight="1" x14ac:dyDescent="0.25">
      <c r="A391" s="94" t="str">
        <f>'TAP Greenhouse'!A16</f>
        <v xml:space="preserve">TGH-4.2 </v>
      </c>
      <c r="B391" s="94" t="str">
        <f>'TAP Greenhouse'!B16</f>
        <v xml:space="preserve">A foot dip station or other measure should be used to prevent the introduction of harmful microorganisms or agents and a written record of the sanitizer and maintenance kept. </v>
      </c>
      <c r="C391" s="94">
        <f>'TAP Greenhouse'!I16</f>
        <v>0</v>
      </c>
    </row>
    <row r="392" spans="1:3" ht="14.45" customHeight="1" x14ac:dyDescent="0.25">
      <c r="A392" s="94" t="str">
        <f>'TAP Greenhouse'!A17</f>
        <v xml:space="preserve">TGH 5 </v>
      </c>
      <c r="B392" s="94" t="str">
        <f>'TAP Greenhouse'!B17</f>
        <v xml:space="preserve">Worker Health/Hygiene and Toilet/Handwashing Facilities </v>
      </c>
      <c r="C392" s="94">
        <f>'TAP Greenhouse'!I17</f>
        <v>0</v>
      </c>
    </row>
    <row r="393" spans="1:3" ht="14.45" customHeight="1" x14ac:dyDescent="0.25">
      <c r="A393" s="94" t="str">
        <f>'TAP Greenhouse'!A18</f>
        <v>TGH-5.1</v>
      </c>
      <c r="B393" s="94" t="str">
        <f>'TAP Greenhouse'!B18</f>
        <v xml:space="preserve">Restrooms should not open directly into greenhouse production areas.  </v>
      </c>
      <c r="C393" s="94">
        <f>'TAP Greenhouse'!I18</f>
        <v>0</v>
      </c>
    </row>
    <row r="394" spans="1:3" ht="14.45" customHeight="1" x14ac:dyDescent="0.25">
      <c r="A394" s="94" t="str">
        <f>'TAP Greenhouse'!A19</f>
        <v>TGH-5.2</v>
      </c>
      <c r="B394" s="94" t="str">
        <f>'TAP Greenhouse'!B19</f>
        <v xml:space="preserve">If portable hand wash water tanks are used, they are cleaned and sanitized and the water is changed periodically.  </v>
      </c>
      <c r="C394" s="94">
        <f>'TAP Greenhouse'!I19</f>
        <v>0</v>
      </c>
    </row>
    <row r="395" spans="1:3" ht="14.45" customHeight="1" x14ac:dyDescent="0.25">
      <c r="A395" s="94" t="str">
        <f>'TAP Greenhouse'!A20</f>
        <v>TGH-5.3</v>
      </c>
      <c r="B395" s="94" t="str">
        <f>'TAP Greenhouse'!B20</f>
        <v xml:space="preserve">Operation shall have a written policy regarding employees’ outer garments.  </v>
      </c>
      <c r="C395" s="94">
        <f>'TAP Greenhouse'!I20</f>
        <v>0</v>
      </c>
    </row>
    <row r="396" spans="1:3" ht="14.45" customHeight="1" x14ac:dyDescent="0.25">
      <c r="A396" s="94" t="str">
        <f>'TAP Greenhouse'!A21</f>
        <v xml:space="preserve">TGH 6 </v>
      </c>
      <c r="B396" s="94" t="str">
        <f>'TAP Greenhouse'!B21</f>
        <v xml:space="preserve">Pesticides </v>
      </c>
      <c r="C396" s="94">
        <f>'TAP Greenhouse'!I21</f>
        <v>0</v>
      </c>
    </row>
    <row r="397" spans="1:3" ht="14.45" customHeight="1" x14ac:dyDescent="0.25">
      <c r="A397" s="94" t="str">
        <f>'TAP Greenhouse'!A22</f>
        <v>TGH-6.1</v>
      </c>
      <c r="B397" s="94" t="str">
        <f>'TAP Greenhouse'!B22</f>
        <v>Water used to mix pesticides meets FDA E. coli standards for water in 21 CFR § 112.44(a); i.e., no detectable generic E. coli in 100 mL of agricultural water.</v>
      </c>
      <c r="C397" s="94">
        <f>'TAP Greenhouse'!I22</f>
        <v>0</v>
      </c>
    </row>
    <row r="398" spans="1:3" ht="14.45" customHeight="1" x14ac:dyDescent="0.25">
      <c r="A398" s="94" t="str">
        <f>'TAP Greenhouse'!A23</f>
        <v xml:space="preserve">TGH 7 </v>
      </c>
      <c r="B398" s="94" t="str">
        <f>'TAP Greenhouse'!B23</f>
        <v xml:space="preserve">Water used in Growing Activities </v>
      </c>
      <c r="C398" s="94">
        <f>'TAP Greenhouse'!I23</f>
        <v>0</v>
      </c>
    </row>
    <row r="399" spans="1:3" ht="14.45" customHeight="1" x14ac:dyDescent="0.25">
      <c r="A399" s="94" t="str">
        <f>'TAP Greenhouse'!A24</f>
        <v xml:space="preserve">TGH-7.1 </v>
      </c>
      <c r="B399" s="94" t="str">
        <f>'TAP Greenhouse'!B24</f>
        <v xml:space="preserve">Non-Foliar The water test meets FDA E.coli standards for foliar application of water as described in 21 CFR § 112.44(b). </v>
      </c>
      <c r="C399" s="94">
        <f>'TAP Greenhouse'!I24</f>
        <v>0</v>
      </c>
    </row>
    <row r="400" spans="1:3" ht="14.45" customHeight="1" x14ac:dyDescent="0.25">
      <c r="A400" s="94" t="str">
        <f>'TAP Greenhouse'!A25</f>
        <v xml:space="preserve">TGH-7.2 </v>
      </c>
      <c r="B400" s="94" t="str">
        <f>'TAP Greenhouse'!B25</f>
        <v xml:space="preserve">Foliar The water test meets FDA standards for water in 21 CFR § 112.44(a); i.e., no detectable generic E. coli in 100 milliliters (mL) of agricultural water.  </v>
      </c>
      <c r="C400" s="94">
        <f>'TAP Greenhouse'!I25</f>
        <v>0</v>
      </c>
    </row>
    <row r="401" spans="1:3" ht="14.45" customHeight="1" x14ac:dyDescent="0.25">
      <c r="A401" s="94" t="str">
        <f>'TAP Greenhouse'!A26</f>
        <v xml:space="preserve">TGH 8 </v>
      </c>
      <c r="B401" s="94" t="str">
        <f>'TAP Greenhouse'!B26</f>
        <v xml:space="preserve">Soil and Soil Amendments </v>
      </c>
      <c r="C401" s="94">
        <f>'TAP Greenhouse'!I26</f>
        <v>0</v>
      </c>
    </row>
    <row r="402" spans="1:3" ht="14.45" customHeight="1" x14ac:dyDescent="0.25">
      <c r="A402" s="94" t="str">
        <f>'TAP Greenhouse'!A27</f>
        <v>TGH-8.1</v>
      </c>
      <c r="B402" s="94" t="str">
        <f>'TAP Greenhouse'!B27</f>
        <v xml:space="preserve">Soil or other growth medium shall be stored in a manner that minimizes opportunities for contamination.  </v>
      </c>
      <c r="C402" s="94">
        <f>'TAP Greenhouse'!I27</f>
        <v>0</v>
      </c>
    </row>
    <row r="403" spans="1:3" ht="14.45" customHeight="1" x14ac:dyDescent="0.25">
      <c r="A403" s="94" t="str">
        <f>'TAP Greenhouse'!A28</f>
        <v>TGH-8.2</v>
      </c>
      <c r="B403" s="94" t="str">
        <f>'TAP Greenhouse'!B28</f>
        <v xml:space="preserve">Fertilizer manufacturer’s instructions for usage and storage shall be followed.  </v>
      </c>
      <c r="C403" s="94">
        <f>'TAP Greenhouse'!I28</f>
        <v>0</v>
      </c>
    </row>
    <row r="404" spans="1:3" ht="14.45" customHeight="1" x14ac:dyDescent="0.25">
      <c r="A404" s="94" t="str">
        <f>'TAP Greenhouse'!A29</f>
        <v xml:space="preserve">TGH-8.3 </v>
      </c>
      <c r="B404" s="94" t="str">
        <f>'TAP Greenhouse'!B29</f>
        <v xml:space="preserve">If fertilizers containing manures or composts are used, only properly treated (composted or heat treated) manures are allowed for use in greenhouses. Biosolids are not permitted.  </v>
      </c>
      <c r="C404" s="94">
        <f>'TAP Greenhouse'!I29</f>
        <v>0</v>
      </c>
    </row>
    <row r="405" spans="1:3" ht="14.45" customHeight="1" x14ac:dyDescent="0.25">
      <c r="A405" s="94" t="str">
        <f>'TAP Greenhouse'!A30</f>
        <v xml:space="preserve">TGH 9 </v>
      </c>
      <c r="B405" s="94" t="str">
        <f>'TAP Greenhouse'!B30</f>
        <v xml:space="preserve">Sanitizing Agents Used During Harvest </v>
      </c>
      <c r="C405" s="94">
        <f>'TAP Greenhouse'!I30</f>
        <v>0</v>
      </c>
    </row>
    <row r="406" spans="1:3" ht="14.45" customHeight="1" x14ac:dyDescent="0.25">
      <c r="A406" s="94" t="str">
        <f>'TAP Greenhouse'!A31</f>
        <v>TGH-9.1</v>
      </c>
      <c r="B406" s="94" t="str">
        <f>'TAP Greenhouse'!B31</f>
        <v xml:space="preserve">All compounds used to clean or sanitize food contact containers, tools, utensils, equipment or other food contact surfaces are approved for that use by the US EPA, FDA or other prevailing agency. Actual use conforms to label directions.  </v>
      </c>
      <c r="C406" s="94">
        <f>'TAP Greenhouse'!I31</f>
        <v>0</v>
      </c>
    </row>
    <row r="407" spans="1:3" ht="14.45" customHeight="1" x14ac:dyDescent="0.25">
      <c r="A407" s="94" t="str">
        <f>'TAP Greenhouse'!A32</f>
        <v>TGH-9.2</v>
      </c>
      <c r="B407" s="94" t="str">
        <f>'TAP Greenhouse'!B32</f>
        <v xml:space="preserve">Chemicals used on product that are not registered pesticides may be permitted for food contact use if allowed under regulations of the FDA or prevailing agency. </v>
      </c>
      <c r="C407" s="94">
        <f>'TAP Greenhouse'!I32</f>
        <v>0</v>
      </c>
    </row>
    <row r="408" spans="1:3" ht="14.45" customHeight="1" x14ac:dyDescent="0.25">
      <c r="A408" s="94" t="str">
        <f>'TAP Greenhouse'!A33</f>
        <v xml:space="preserve">TGH 10 </v>
      </c>
      <c r="B408" s="94" t="str">
        <f>'TAP Greenhouse'!B33</f>
        <v xml:space="preserve">Product Wash Water Management </v>
      </c>
      <c r="C408" s="94">
        <f>'TAP Greenhouse'!I33</f>
        <v>0</v>
      </c>
    </row>
    <row r="409" spans="1:3" ht="14.45" customHeight="1" x14ac:dyDescent="0.25">
      <c r="A409" s="94" t="str">
        <f>'TAP Greenhouse'!A34</f>
        <v>TGH-10.1</v>
      </c>
      <c r="B409" s="94" t="str">
        <f>'TAP Greenhouse'!B34</f>
        <v xml:space="preserve">In systems where tomatoes are submerged or dwell in water, water temperature is monitored and controlled. Water temperature should be at least 10ºF above average pulp temperature of tomatoes when entering the water. </v>
      </c>
      <c r="C409" s="94">
        <f>'TAP Greenhouse'!I34</f>
        <v>0</v>
      </c>
    </row>
    <row r="410" spans="1:3" ht="14.45" customHeight="1" x14ac:dyDescent="0.25">
      <c r="A410" s="94" t="str">
        <f>'TAP Greenhouse'!A35</f>
        <v>TGH-10.2</v>
      </c>
      <c r="B410" s="94" t="str">
        <f>'TAP Greenhouse'!B35</f>
        <v xml:space="preserve">Operations utilizing spray systems in place of whole tomato immersion shall design the line so that the entire tomato surface is rinsed.  </v>
      </c>
      <c r="C410" s="94">
        <f>'TAP Greenhouse'!I35</f>
        <v>0</v>
      </c>
    </row>
    <row r="411" spans="1:3" ht="14.45" customHeight="1" x14ac:dyDescent="0.25">
      <c r="A411" s="94" t="str">
        <f>'TAP Greenhouse'!A36</f>
        <v xml:space="preserve">TGH-10.3 </v>
      </c>
      <c r="B411" s="94" t="str">
        <f>'TAP Greenhouse'!B36</f>
        <v xml:space="preserve">If a spray bar system is used, operation has a water use SOP that addresses treatment of that water. </v>
      </c>
      <c r="C411" s="94">
        <f>'TAP Greenhouse'!I36</f>
        <v>0</v>
      </c>
    </row>
    <row r="412" spans="1:3" ht="14.45" customHeight="1" x14ac:dyDescent="0.25">
      <c r="A412" s="94" t="str">
        <f>'TAP Greenhouse'!A37</f>
        <v>TGH-10.4</v>
      </c>
      <c r="B412" s="94" t="str">
        <f>'TAP Greenhouse'!B37</f>
        <v xml:space="preserve">If water quality is based upon a chlorine-based sanitizer, the process shall be targeted to be at least 100 ppm free available chlorine 
(FAC), measured at the exit of the product from the water system, unless validation data are available to demonstrate a lower FAC is effective under operating conditions.  </v>
      </c>
      <c r="C412" s="94">
        <f>'TAP Greenhouse'!I37</f>
        <v>0</v>
      </c>
    </row>
    <row r="413" spans="1:3" ht="14.45" customHeight="1" x14ac:dyDescent="0.25">
      <c r="A413" s="94" t="str">
        <f>'TAP Greenhouse'!A38</f>
        <v>TGH-10.5</v>
      </c>
      <c r="B413" s="94" t="str">
        <f>'TAP Greenhouse'!B38</f>
        <v xml:space="preserve">If water quality is based upon a peroxyacetic, peracetic or peracid system, levels shall be maintained in accordance with manufacturer’s label directions.  </v>
      </c>
      <c r="C413" s="94">
        <f>'TAP Greenhouse'!I38</f>
        <v>0</v>
      </c>
    </row>
    <row r="414" spans="1:3" ht="14.45" customHeight="1" x14ac:dyDescent="0.25">
      <c r="A414" s="94" t="str">
        <f>'TAP Greenhouse'!A39</f>
        <v>TGH 11</v>
      </c>
      <c r="B414" s="94" t="str">
        <f>'TAP Greenhouse'!B39</f>
        <v xml:space="preserve">Product Containers and Packaging Materials </v>
      </c>
      <c r="C414" s="94">
        <f>'TAP Greenhouse'!I39</f>
        <v>0</v>
      </c>
    </row>
    <row r="415" spans="1:3" ht="14.45" customHeight="1" x14ac:dyDescent="0.25">
      <c r="A415" s="94" t="str">
        <f>'TAP Greenhouse'!A40</f>
        <v>TGH-11.1</v>
      </c>
      <c r="B415" s="94" t="str">
        <f>'TAP Greenhouse'!B40</f>
        <v xml:space="preserve">Operation has a written procedure for inspecting incoming packaging material.  </v>
      </c>
      <c r="C415" s="94">
        <f>'TAP Greenhouse'!I40</f>
        <v>0</v>
      </c>
    </row>
    <row r="416" spans="1:3" ht="14.45" customHeight="1" x14ac:dyDescent="0.25">
      <c r="A416" s="94" t="str">
        <f>'TAP Greenhouse'!A41</f>
        <v xml:space="preserve">TGH-11.2 </v>
      </c>
      <c r="B416" s="94" t="str">
        <f>'TAP Greenhouse'!B41</f>
        <v>Reusable containers and food contact equipment and utensils shall be constructed of impervious materials that can be easily cleaned and sanitized.</v>
      </c>
      <c r="C416" s="94">
        <f>'TAP Greenhouse'!I41</f>
        <v>0</v>
      </c>
    </row>
    <row r="417" spans="1:3" ht="14.45" customHeight="1" x14ac:dyDescent="0.25">
      <c r="A417" s="94" t="str">
        <f>'TAP Greenhouse'!A42</f>
        <v>TGH-11.3</v>
      </c>
      <c r="B417" s="94" t="str">
        <f>'TAP Greenhouse'!B42</f>
        <v xml:space="preserve">Finished product containers are prohibited from direct contact with the floor, and pallets, slip sheets, and supports used to keep product containers off the floor are clean and in good condition. </v>
      </c>
      <c r="C417" s="94">
        <f>'TAP Greenhouse'!I42</f>
        <v>0</v>
      </c>
    </row>
    <row r="418" spans="1:3" ht="14.45" customHeight="1" x14ac:dyDescent="0.25">
      <c r="A418" s="343" t="s">
        <v>983</v>
      </c>
      <c r="B418" s="344"/>
      <c r="C418" s="345"/>
    </row>
    <row r="419" spans="1:3" ht="14.45" customHeight="1" x14ac:dyDescent="0.25">
      <c r="A419" s="94" t="str">
        <f>'TAP Repacking &amp; Dist.  '!A5</f>
        <v xml:space="preserve">TPD 1 </v>
      </c>
      <c r="B419" s="94" t="str">
        <f>'TAP Repacking &amp; Dist.  '!B5</f>
        <v xml:space="preserve">Management Responsibility </v>
      </c>
      <c r="C419" s="94"/>
    </row>
    <row r="420" spans="1:3" ht="14.45" customHeight="1" x14ac:dyDescent="0.25">
      <c r="A420" s="94" t="str">
        <f>'TAP Repacking &amp; Dist.  '!A6</f>
        <v xml:space="preserve">TPD-1.1 </v>
      </c>
      <c r="B420" s="94" t="str">
        <f>'TAP Repacking &amp; Dist.  '!B6</f>
        <v>Operation has current copies of the Commodity Specific Food Safety Guidelines for the Fresh Tomato Supply Chain, Food Safety Programs and Auditing Protocol for the Fresh Tomato Supply Chain, the relevant Harmonized Food Safety Standard, and additional food safety documents as required by state and/or federal regulation.</v>
      </c>
      <c r="C420" s="94">
        <f>'TAP Repacking &amp; Dist.  '!I6</f>
        <v>0</v>
      </c>
    </row>
    <row r="421" spans="1:3" ht="14.45" customHeight="1" x14ac:dyDescent="0.25">
      <c r="A421" s="94" t="str">
        <f>'TAP Repacking &amp; Dist.  '!A7</f>
        <v>TPD-1.2</v>
      </c>
      <c r="B421" s="94" t="str">
        <f>'TAP Repacking &amp; Dist.  '!B7</f>
        <v xml:space="preserve">Operation has been registered or permitted as a food handling establishment as required by state or federal regulation.  </v>
      </c>
      <c r="C421" s="94">
        <f>'TAP Repacking &amp; Dist.  '!I7</f>
        <v>0</v>
      </c>
    </row>
    <row r="422" spans="1:3" ht="14.45" customHeight="1" x14ac:dyDescent="0.25">
      <c r="A422" s="94" t="str">
        <f>'TAP Repacking &amp; Dist.  '!A8</f>
        <v xml:space="preserve">TPD 2 </v>
      </c>
      <c r="B422" s="94" t="str">
        <f>'TAP Repacking &amp; Dist.  '!B8</f>
        <v xml:space="preserve">Raw Material Sourcing </v>
      </c>
      <c r="C422" s="94">
        <f>'TAP Repacking &amp; Dist.  '!I8</f>
        <v>0</v>
      </c>
    </row>
    <row r="423" spans="1:3" ht="14.45" customHeight="1" x14ac:dyDescent="0.25">
      <c r="A423" s="94" t="str">
        <f>'TAP Repacking &amp; Dist.  '!A9</f>
        <v>TPD-2.1</v>
      </c>
      <c r="B423" s="94" t="str">
        <f>'TAP Repacking &amp; Dist.  '!B9</f>
        <v xml:space="preserve">The operation has a policy and takes affirmative steps to ensure that all fresh tomatoes that are packed or stored in the facility are grown following requirements in Tomato Metrics Audit - Open Field Production, Harvest and Field Packing.  </v>
      </c>
      <c r="C423" s="94">
        <f>'TAP Repacking &amp; Dist.  '!I9</f>
        <v>0</v>
      </c>
    </row>
    <row r="424" spans="1:3" ht="14.45" customHeight="1" x14ac:dyDescent="0.25">
      <c r="A424" s="94" t="str">
        <f>'TAP Repacking &amp; Dist.  '!A10</f>
        <v xml:space="preserve">TPD-2.2 </v>
      </c>
      <c r="B424" s="94" t="str">
        <f>'TAP Repacking &amp; Dist.  '!B10</f>
        <v xml:space="preserve">Operation has procedures to ensure that the tomato staging area and staging practices do not pose a risk of tomato contamination.  </v>
      </c>
      <c r="C424" s="94">
        <f>'TAP Repacking &amp; Dist.  '!I10</f>
        <v>0</v>
      </c>
    </row>
    <row r="425" spans="1:3" ht="14.45" customHeight="1" x14ac:dyDescent="0.25">
      <c r="A425" s="94" t="str">
        <f>'TAP Repacking &amp; Dist.  '!A11</f>
        <v xml:space="preserve">TPD 3 </v>
      </c>
      <c r="B425" s="94" t="str">
        <f>'TAP Repacking &amp; Dist.  '!B11</f>
        <v xml:space="preserve">Traceability </v>
      </c>
      <c r="C425" s="94">
        <f>'TAP Repacking &amp; Dist.  '!I11</f>
        <v>0</v>
      </c>
    </row>
    <row r="426" spans="1:3" ht="14.45" customHeight="1" x14ac:dyDescent="0.25">
      <c r="A426" s="94" t="str">
        <f>'TAP Repacking &amp; Dist.  '!A12</f>
        <v xml:space="preserve"> TPD-3.1 </v>
      </c>
      <c r="B426" s="94" t="str">
        <f>'TAP Repacking &amp; Dist.  '!B12</f>
        <v xml:space="preserve">All levels of the tomato supply chain shall maintain adequate traceability to a minimum of immediate next recipient and immediate previous supplier. </v>
      </c>
      <c r="C426" s="94">
        <f>'TAP Repacking &amp; Dist.  '!I12</f>
        <v>0</v>
      </c>
    </row>
    <row r="427" spans="1:3" ht="14.45" customHeight="1" x14ac:dyDescent="0.25">
      <c r="A427" s="94" t="str">
        <f>'TAP Repacking &amp; Dist.  '!A13</f>
        <v xml:space="preserve">TPD-3.2 </v>
      </c>
      <c r="B427" s="94" t="str">
        <f>'TAP Repacking &amp; Dist.  '!B13</f>
        <v xml:space="preserve">Establish procedures to maintain lot identity of tomatoes, including setbacks and primary containers, throughout the repacking process.  </v>
      </c>
      <c r="C427" s="94">
        <f>'TAP Repacking &amp; Dist.  '!I13</f>
        <v>0</v>
      </c>
    </row>
    <row r="428" spans="1:3" ht="14.45" customHeight="1" x14ac:dyDescent="0.25">
      <c r="A428" s="94" t="str">
        <f>'TAP Repacking &amp; Dist.  '!A14</f>
        <v xml:space="preserve">TPD-3.3 </v>
      </c>
      <c r="B428" s="94" t="str">
        <f>'TAP Repacking &amp; Dist.  '!B14</f>
        <v xml:space="preserve">Establish procedures for reconciliation of incoming tomato lots to usage.  </v>
      </c>
      <c r="C428" s="94">
        <f>'TAP Repacking &amp; Dist.  '!I14</f>
        <v>0</v>
      </c>
    </row>
    <row r="429" spans="1:3" ht="14.45" customHeight="1" x14ac:dyDescent="0.25">
      <c r="A429" s="94" t="str">
        <f>'TAP Repacking &amp; Dist.  '!A15</f>
        <v xml:space="preserve">TPD 4 </v>
      </c>
      <c r="B429" s="94" t="str">
        <f>'TAP Repacking &amp; Dist.  '!B15</f>
        <v xml:space="preserve">Self-Audit </v>
      </c>
      <c r="C429" s="94">
        <f>'TAP Repacking &amp; Dist.  '!I15</f>
        <v>0</v>
      </c>
    </row>
    <row r="430" spans="1:3" ht="14.45" customHeight="1" x14ac:dyDescent="0.25">
      <c r="A430" s="94" t="str">
        <f>'TAP Repacking &amp; Dist.  '!A16</f>
        <v>TPD-4.1</v>
      </c>
      <c r="B430" s="94" t="str">
        <f>'TAP Repacking &amp; Dist.  '!B16</f>
        <v xml:space="preserve">Operation has procedures for conducting self-audits, and conducts self-audits to verify compliance with established internal policies and procedures.  </v>
      </c>
      <c r="C430" s="94">
        <f>'TAP Repacking &amp; Dist.  '!I16</f>
        <v>0</v>
      </c>
    </row>
    <row r="431" spans="1:3" ht="14.45" customHeight="1" x14ac:dyDescent="0.25">
      <c r="A431" s="94" t="str">
        <f>'TAP Repacking &amp; Dist.  '!A17</f>
        <v xml:space="preserve">TPD 5 </v>
      </c>
      <c r="B431" s="94" t="str">
        <f>'TAP Repacking &amp; Dist.  '!B17</f>
        <v xml:space="preserve">Product Containers and Packaging Materials </v>
      </c>
      <c r="C431" s="94">
        <f>'TAP Repacking &amp; Dist.  '!I17</f>
        <v>0</v>
      </c>
    </row>
    <row r="432" spans="1:3" ht="14.45" customHeight="1" x14ac:dyDescent="0.25">
      <c r="A432" s="94" t="str">
        <f>'TAP Repacking &amp; Dist.  '!A18</f>
        <v xml:space="preserve">A. </v>
      </c>
      <c r="B432" s="94" t="str">
        <f>'TAP Repacking &amp; Dist.  '!B18</f>
        <v xml:space="preserve">Bins, Gondolas, Totes </v>
      </c>
      <c r="C432" s="94">
        <f>'TAP Repacking &amp; Dist.  '!I18</f>
        <v>0</v>
      </c>
    </row>
    <row r="433" spans="1:3" ht="14.45" customHeight="1" x14ac:dyDescent="0.25">
      <c r="A433" s="94" t="str">
        <f>'TAP Repacking &amp; Dist.  '!A19</f>
        <v xml:space="preserve">TPD-5.1 </v>
      </c>
      <c r="B433" s="94" t="str">
        <f>'TAP Repacking &amp; Dist.  '!B19</f>
        <v xml:space="preserve">Tomato-contact bulk bins, gondolas, totes and trays shall not be constructed of wood.  </v>
      </c>
      <c r="C433" s="94">
        <f>'TAP Repacking &amp; Dist.  '!I19</f>
        <v>0</v>
      </c>
    </row>
    <row r="434" spans="1:3" ht="14.45" customHeight="1" x14ac:dyDescent="0.25">
      <c r="A434" s="94" t="str">
        <f>'TAP Repacking &amp; Dist.  '!A20</f>
        <v xml:space="preserve">TPD-5.2 </v>
      </c>
      <c r="B434" s="94" t="str">
        <f>'TAP Repacking &amp; Dist.  '!B20</f>
        <v xml:space="preserve">The operation has written procedures for cleaning and sanitizing of produce food contact containers, requiring that bulk bins, gondolas, totes and trays are cleaned and sanitized periodically and is documented.  </v>
      </c>
      <c r="C434" s="94">
        <f>'TAP Repacking &amp; Dist.  '!I20</f>
        <v>0</v>
      </c>
    </row>
    <row r="435" spans="1:3" ht="14.45" customHeight="1" x14ac:dyDescent="0.25">
      <c r="A435" s="94" t="str">
        <f>'TAP Repacking &amp; Dist.  '!A21</f>
        <v xml:space="preserve">B. </v>
      </c>
      <c r="B435" s="94" t="str">
        <f>'TAP Repacking &amp; Dist.  '!B21</f>
        <v xml:space="preserve">Primary Packing Boxes </v>
      </c>
      <c r="C435" s="94">
        <f>'TAP Repacking &amp; Dist.  '!I21</f>
        <v>0</v>
      </c>
    </row>
    <row r="436" spans="1:3" ht="14.45" customHeight="1" x14ac:dyDescent="0.25">
      <c r="A436" s="94" t="str">
        <f>'TAP Repacking &amp; Dist.  '!A22</f>
        <v>TPD-5.3</v>
      </c>
      <c r="B436" s="94" t="str">
        <f>'TAP Repacking &amp; Dist.  '!B22</f>
        <v xml:space="preserve">The repacker must label the container as being repacked. The box contains information on the commodity, repacker identification and provides lot identification.  </v>
      </c>
      <c r="C436" s="94">
        <f>'TAP Repacking &amp; Dist.  '!I22</f>
        <v>0</v>
      </c>
    </row>
    <row r="437" spans="1:3" ht="14.45" customHeight="1" x14ac:dyDescent="0.25">
      <c r="A437" s="94" t="str">
        <f>'TAP Repacking &amp; Dist.  '!A23</f>
        <v xml:space="preserve">TPD-5.4 </v>
      </c>
      <c r="B437" s="94" t="str">
        <f>'TAP Repacking &amp; Dist.  '!B23</f>
        <v xml:space="preserve">Operation has a process to ensure that inaccurate information on previously used boxes is obliterated, or otherwise made clear that original information no longer applies, to prevent misidentification.  </v>
      </c>
      <c r="C437" s="94">
        <f>'TAP Repacking &amp; Dist.  '!I23</f>
        <v>0</v>
      </c>
    </row>
    <row r="438" spans="1:3" ht="14.45" customHeight="1" x14ac:dyDescent="0.25">
      <c r="A438" s="94" t="str">
        <f>'TAP Repacking &amp; Dist.  '!A24</f>
        <v xml:space="preserve">TPD-5.5 </v>
      </c>
      <c r="B438" s="94" t="str">
        <f>'TAP Repacking &amp; Dist.  '!B24</f>
        <v xml:space="preserve">Used boxes may be used as secondary shipping containers, provided that the original identification information on the box has been obliterated or otherwise made clear that it is no longer accurate.  </v>
      </c>
      <c r="C438" s="94">
        <f>'TAP Repacking &amp; Dist.  '!I24</f>
        <v>0</v>
      </c>
    </row>
    <row r="439" spans="1:3" ht="14.45" customHeight="1" x14ac:dyDescent="0.25">
      <c r="A439" s="94" t="str">
        <f>'TAP Repacking &amp; Dist.  '!A25</f>
        <v xml:space="preserve">TPD 6 </v>
      </c>
      <c r="B439" s="94" t="str">
        <f>'TAP Repacking &amp; Dist.  '!B25</f>
        <v xml:space="preserve">Packinghouse Condition and Equipment </v>
      </c>
      <c r="C439" s="94">
        <f>'TAP Repacking &amp; Dist.  '!I25</f>
        <v>0</v>
      </c>
    </row>
    <row r="440" spans="1:3" ht="14.45" customHeight="1" x14ac:dyDescent="0.25">
      <c r="A440" s="94" t="str">
        <f>'TAP Repacking &amp; Dist.  '!A26</f>
        <v xml:space="preserve">A. </v>
      </c>
      <c r="B440" s="94" t="str">
        <f>'TAP Repacking &amp; Dist.  '!B26</f>
        <v xml:space="preserve">General Building </v>
      </c>
      <c r="C440" s="94">
        <f>'TAP Repacking &amp; Dist.  '!I26</f>
        <v>0</v>
      </c>
    </row>
    <row r="441" spans="1:3" ht="14.45" customHeight="1" x14ac:dyDescent="0.25">
      <c r="A441" s="94" t="str">
        <f>'TAP Repacking &amp; Dist.  '!A27</f>
        <v>TPD-6.1</v>
      </c>
      <c r="B441" s="94" t="str">
        <f>'TAP Repacking &amp; Dist.  '!B27</f>
        <v xml:space="preserve">Facility is constructed/arranged to allow separation of incoming, in-process and finished products.  </v>
      </c>
      <c r="C441" s="94">
        <f>'TAP Repacking &amp; Dist.  '!I27</f>
        <v>0</v>
      </c>
    </row>
    <row r="442" spans="1:3" ht="14.45" customHeight="1" x14ac:dyDescent="0.25">
      <c r="A442" s="94" t="str">
        <f>'TAP Repacking &amp; Dist.  '!A28</f>
        <v>TPD-6.2</v>
      </c>
      <c r="B442" s="94" t="str">
        <f>'TAP Repacking &amp; Dist.  '!B28</f>
        <v xml:space="preserve">Operation has procedures that minimize the accumulation of standing water.  </v>
      </c>
      <c r="C442" s="94">
        <f>'TAP Repacking &amp; Dist.  '!I28</f>
        <v>0</v>
      </c>
    </row>
    <row r="443" spans="1:3" ht="14.45" customHeight="1" x14ac:dyDescent="0.25">
      <c r="A443" s="94" t="str">
        <f>'TAP Repacking &amp; Dist.  '!A29</f>
        <v xml:space="preserve">B. </v>
      </c>
      <c r="B443" s="94" t="str">
        <f>'TAP Repacking &amp; Dist.  '!B29</f>
        <v xml:space="preserve">Facility and Equipment </v>
      </c>
      <c r="C443" s="94">
        <f>'TAP Repacking &amp; Dist.  '!I29</f>
        <v>0</v>
      </c>
    </row>
    <row r="444" spans="1:3" ht="14.45" customHeight="1" x14ac:dyDescent="0.25">
      <c r="A444" s="94" t="str">
        <f>'TAP Repacking &amp; Dist.  '!A30</f>
        <v>TPD-6.3</v>
      </c>
      <c r="B444" s="94" t="str">
        <f>'TAP Repacking &amp; Dist.  '!B30</f>
        <v>All food contact surfaces are made of material and designed to be easily cleaned and sanitized, and are maintained in good condition.</v>
      </c>
      <c r="C444" s="94">
        <f>'TAP Repacking &amp; Dist.  '!I30</f>
        <v>0</v>
      </c>
    </row>
    <row r="445" spans="1:3" ht="14.45" customHeight="1" x14ac:dyDescent="0.25">
      <c r="A445" s="94" t="str">
        <f>'TAP Repacking &amp; Dist.  '!A31</f>
        <v>TPD-6.4</v>
      </c>
      <c r="B445" s="94" t="str">
        <f>'TAP Repacking &amp; Dist.  '!B31</f>
        <v xml:space="preserve">Wood is not used as a food contact surface.  </v>
      </c>
      <c r="C445" s="94">
        <f>'TAP Repacking &amp; Dist.  '!I31</f>
        <v>0</v>
      </c>
    </row>
    <row r="446" spans="1:3" ht="14.45" customHeight="1" x14ac:dyDescent="0.25">
      <c r="A446" s="94" t="str">
        <f>'TAP Repacking &amp; Dist.  '!A32</f>
        <v>TPD-6.5</v>
      </c>
      <c r="B446" s="94" t="str">
        <f>'TAP Repacking &amp; Dist.  '!B32</f>
        <v xml:space="preserve">SDS are on file for all chemicals used in the facility, and readily accessible.  </v>
      </c>
      <c r="C446" s="94">
        <f>'TAP Repacking &amp; Dist.  '!I32</f>
        <v>0</v>
      </c>
    </row>
    <row r="447" spans="1:3" ht="14.45" customHeight="1" x14ac:dyDescent="0.25">
      <c r="A447" s="94" t="str">
        <f>'TAP Repacking &amp; Dist.  '!A33</f>
        <v>TPD 7</v>
      </c>
      <c r="B447" s="94" t="str">
        <f>'TAP Repacking &amp; Dist.  '!B33</f>
        <v xml:space="preserve">Worker Health/Hygiene and Toilet/Handwashing Facilities </v>
      </c>
      <c r="C447" s="94">
        <f>'TAP Repacking &amp; Dist.  '!I33</f>
        <v>0</v>
      </c>
    </row>
    <row r="448" spans="1:3" ht="14.45" customHeight="1" x14ac:dyDescent="0.25">
      <c r="A448" s="94" t="str">
        <f>'TAP Repacking &amp; Dist.  '!A34</f>
        <v>TPD-7.1</v>
      </c>
      <c r="B448" s="94" t="str">
        <f>'TAP Repacking &amp; Dist.  '!B34</f>
        <v xml:space="preserve">If portable hand wash water tanks are used, they are cleaned and sanitized and the water is changed periodically.  </v>
      </c>
      <c r="C448" s="94">
        <f>'TAP Repacking &amp; Dist.  '!I34</f>
        <v>0</v>
      </c>
    </row>
    <row r="449" spans="1:3" ht="14.45" customHeight="1" x14ac:dyDescent="0.25">
      <c r="A449" s="94" t="str">
        <f>'TAP Repacking &amp; Dist.  '!A35</f>
        <v xml:space="preserve">TPD 8 </v>
      </c>
      <c r="B449" s="94" t="str">
        <f>'TAP Repacking &amp; Dist.  '!B35</f>
        <v xml:space="preserve">Product Wash Water Management </v>
      </c>
      <c r="C449" s="94">
        <f>'TAP Repacking &amp; Dist.  '!I35</f>
        <v>0</v>
      </c>
    </row>
    <row r="450" spans="1:3" ht="14.45" customHeight="1" x14ac:dyDescent="0.25">
      <c r="A450" s="94" t="str">
        <f>'TAP Repacking &amp; Dist.  '!A36</f>
        <v>TPD-8.1</v>
      </c>
      <c r="B450" s="94" t="str">
        <f>'TAP Repacking &amp; Dist.  '!B36</f>
        <v xml:space="preserve">In systems where tomatoes are submerged or dwell in water, water temperature is monitored and controlled. Water temperature should be at least 10ºF above average pulp temperature of tomatoes when entering the water. </v>
      </c>
      <c r="C450" s="94">
        <f>'TAP Repacking &amp; Dist.  '!I36</f>
        <v>0</v>
      </c>
    </row>
    <row r="451" spans="1:3" ht="14.45" customHeight="1" x14ac:dyDescent="0.25">
      <c r="A451" s="94" t="str">
        <f>'TAP Repacking &amp; Dist.  '!A37</f>
        <v xml:space="preserve">TPD-8.2 </v>
      </c>
      <c r="B451" s="94" t="str">
        <f>'TAP Repacking &amp; Dist.  '!B37</f>
        <v xml:space="preserve">Operations utilizing spray systems in place of whole tomato immersion shall design the line so that the entire tomato surface is rinsed.  </v>
      </c>
      <c r="C451" s="94">
        <f>'TAP Repacking &amp; Dist.  '!I37</f>
        <v>0</v>
      </c>
    </row>
    <row r="452" spans="1:3" ht="14.45" customHeight="1" x14ac:dyDescent="0.25">
      <c r="A452" s="94" t="str">
        <f>'TAP Repacking &amp; Dist.  '!A38</f>
        <v xml:space="preserve">TPD-8.3 </v>
      </c>
      <c r="B452" s="94" t="str">
        <f>'TAP Repacking &amp; Dist.  '!B38</f>
        <v xml:space="preserve">If a spray bar system is used, operation has a water use SOP that addresses treatment of that water. </v>
      </c>
      <c r="C452" s="94">
        <f>'TAP Repacking &amp; Dist.  '!I38</f>
        <v>0</v>
      </c>
    </row>
    <row r="453" spans="1:3" ht="14.45" customHeight="1" x14ac:dyDescent="0.25">
      <c r="A453" s="94" t="str">
        <f>'TAP Repacking &amp; Dist.  '!A39</f>
        <v>TPD-8.4</v>
      </c>
      <c r="B453" s="94" t="str">
        <f>'TAP Repacking &amp; Dist.  '!B39</f>
        <v xml:space="preserve">If water quality is based upon a chlorine-based sanitizer, the process shall be targeted to be at least 100 ppm free available chlorine (FAC), measured at the exit of the product from the water system, unless validation data are available to demonstrate a lower FAC is effective under operating conditions.  </v>
      </c>
      <c r="C453" s="94">
        <f>'TAP Repacking &amp; Dist.  '!I39</f>
        <v>0</v>
      </c>
    </row>
    <row r="454" spans="1:3" ht="14.45" customHeight="1" x14ac:dyDescent="0.25">
      <c r="A454" s="94" t="str">
        <f>'TAP Repacking &amp; Dist.  '!A40</f>
        <v xml:space="preserve">TPD-8.5 </v>
      </c>
      <c r="B454" s="94" t="str">
        <f>'TAP Repacking &amp; Dist.  '!B40</f>
        <v xml:space="preserve">If water quality is based upon a peroxyacetic, peracetic or peracid system, levels shall be maintained in accordance with manufacturer’s label directions.  </v>
      </c>
      <c r="C454" s="94">
        <f>'TAP Repacking &amp; Dist.  '!I40</f>
        <v>0</v>
      </c>
    </row>
    <row r="455" spans="1:3" ht="14.45" customHeight="1" x14ac:dyDescent="0.25">
      <c r="A455" s="94" t="str">
        <f>'TAP Repacking &amp; Dist.  '!A41</f>
        <v xml:space="preserve">TPD 9 </v>
      </c>
      <c r="B455" s="94" t="str">
        <f>'TAP Repacking &amp; Dist.  '!B41</f>
        <v xml:space="preserve">Quarantine or On-hold Materials </v>
      </c>
      <c r="C455" s="94">
        <f>'TAP Repacking &amp; Dist.  '!I41</f>
        <v>0</v>
      </c>
    </row>
    <row r="456" spans="1:3" ht="14.45" customHeight="1" x14ac:dyDescent="0.25">
      <c r="A456" s="94" t="str">
        <f>'TAP Repacking &amp; Dist.  '!A42</f>
        <v xml:space="preserve">TPD-9.1 </v>
      </c>
      <c r="B456" s="94" t="str">
        <f>'TAP Repacking &amp; Dist.  '!B42</f>
        <v xml:space="preserve">Materials placed on hold, quarantined or rejected are clearly identified and segregated from other products and packaging materials. </v>
      </c>
      <c r="C456" s="94">
        <f>'TAP Repacking &amp; Dist.  '!I42</f>
        <v>0</v>
      </c>
    </row>
    <row r="457" spans="1:3" ht="14.45" customHeight="1" x14ac:dyDescent="0.25">
      <c r="A457" s="94" t="str">
        <f>'TAP Repacking &amp; Dist.  '!A43</f>
        <v xml:space="preserve">TPD 10 </v>
      </c>
      <c r="B457" s="94" t="str">
        <f>'TAP Repacking &amp; Dist.  '!B43</f>
        <v xml:space="preserve">Food Defense Awareness </v>
      </c>
      <c r="C457" s="94">
        <f>'TAP Repacking &amp; Dist.  '!I43</f>
        <v>0</v>
      </c>
    </row>
    <row r="458" spans="1:3" ht="14.45" customHeight="1" x14ac:dyDescent="0.25">
      <c r="A458" s="94" t="str">
        <f>'TAP Repacking &amp; Dist.  '!A44</f>
        <v>TPD-10.1</v>
      </c>
      <c r="B458" s="94" t="str">
        <f>'TAP Repacking &amp; Dist.  '!B44</f>
        <v xml:space="preserve">The facility is registered with FDA as required by the Public Health Security and Bioterrorism Preparedness and Response Act of 2002. </v>
      </c>
      <c r="C458" s="94">
        <f>'TAP Repacking &amp; Dist.  '!I44</f>
        <v>0</v>
      </c>
    </row>
    <row r="459" spans="1:3" ht="14.45" customHeight="1" x14ac:dyDescent="0.25">
      <c r="A459" s="94" t="str">
        <f>'TAP Repacking &amp; Dist.  '!A45</f>
        <v>TPD-10.2</v>
      </c>
      <c r="B459" s="94" t="str">
        <f>'TAP Repacking &amp; Dist.  '!B45</f>
        <v>There are procedures in place that readily identify employees, and those with specific access privileges, e.g., to chemical storage, to the water system.</v>
      </c>
      <c r="C459" s="94">
        <f>'TAP Repacking &amp; Dist.  '!I45</f>
        <v>0</v>
      </c>
    </row>
  </sheetData>
  <sheetProtection algorithmName="SHA-512" hashValue="PBjcdAV5dmTydB++NZe/AB8Rofw2HCsNayYzTse0ZGylEXkb4PnQRkADKYUNxOC4Kc0DyK2kllH/6Ix2eZNohg==" saltValue="TROenJ4hYQDgalQcqVV+aw==" spinCount="100000" sheet="1" objects="1" scenarios="1"/>
  <mergeCells count="12">
    <mergeCell ref="A234:C234"/>
    <mergeCell ref="A255:C255"/>
    <mergeCell ref="A379:C379"/>
    <mergeCell ref="A418:C418"/>
    <mergeCell ref="A1:C1"/>
    <mergeCell ref="A90:C90"/>
    <mergeCell ref="A2:C2"/>
    <mergeCell ref="A159:C159"/>
    <mergeCell ref="A300:C300"/>
    <mergeCell ref="A284:C284"/>
    <mergeCell ref="A315:C315"/>
    <mergeCell ref="A342:C34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A77B9-D2C0-4E5B-9A75-80BB32AE8B23}">
  <sheetPr codeName="Sheet2"/>
  <dimension ref="A1:I96"/>
  <sheetViews>
    <sheetView showZeros="0" tabSelected="1" view="pageLayout" zoomScaleNormal="100" workbookViewId="0">
      <selection activeCell="A2" sqref="A2:I2"/>
    </sheetView>
  </sheetViews>
  <sheetFormatPr defaultColWidth="9.140625" defaultRowHeight="15" x14ac:dyDescent="0.25"/>
  <cols>
    <col min="1" max="1" width="16.7109375" customWidth="1"/>
    <col min="2" max="2" width="10.42578125" customWidth="1"/>
    <col min="3" max="3" width="7.140625" customWidth="1"/>
    <col min="4" max="9" width="9.5703125" customWidth="1"/>
    <col min="10" max="10" width="2.5703125" customWidth="1"/>
  </cols>
  <sheetData>
    <row r="1" spans="1:9" ht="68.45" customHeight="1" x14ac:dyDescent="0.25">
      <c r="A1" s="255"/>
      <c r="B1" s="255"/>
      <c r="C1" s="255"/>
      <c r="D1" s="255"/>
      <c r="E1" s="255"/>
      <c r="F1" s="255"/>
      <c r="G1" s="255"/>
      <c r="H1" s="255"/>
      <c r="I1" s="255"/>
    </row>
    <row r="2" spans="1:9" ht="21.75" customHeight="1" x14ac:dyDescent="0.3">
      <c r="A2" s="256" t="s">
        <v>46</v>
      </c>
      <c r="B2" s="256"/>
      <c r="C2" s="256"/>
      <c r="D2" s="256"/>
      <c r="E2" s="256"/>
      <c r="F2" s="256"/>
      <c r="G2" s="256"/>
      <c r="H2" s="256"/>
      <c r="I2" s="256"/>
    </row>
    <row r="3" spans="1:9" ht="19.5" customHeight="1" x14ac:dyDescent="0.25">
      <c r="A3" s="257" t="str">
        <f>IF(A2="Harmonized GAP Plus+ Audit Checklist","A global market-access solution for the specialty crops industry","")</f>
        <v/>
      </c>
      <c r="B3" s="258"/>
      <c r="C3" s="258"/>
      <c r="D3" s="258"/>
      <c r="E3" s="258"/>
      <c r="F3" s="258"/>
      <c r="G3" s="258"/>
      <c r="H3" s="258"/>
      <c r="I3" s="258"/>
    </row>
    <row r="4" spans="1:9" ht="3" customHeight="1" x14ac:dyDescent="0.25">
      <c r="A4" s="259"/>
      <c r="B4" s="259"/>
      <c r="C4" s="259"/>
      <c r="D4" s="259"/>
      <c r="E4" s="259"/>
      <c r="F4" s="259"/>
      <c r="G4" s="259"/>
      <c r="H4" s="259"/>
      <c r="I4" s="259"/>
    </row>
    <row r="5" spans="1:9" s="10" customFormat="1" ht="15.75" x14ac:dyDescent="0.25">
      <c r="A5" s="221" t="s">
        <v>47</v>
      </c>
      <c r="B5" s="222"/>
      <c r="C5" s="222"/>
      <c r="D5" s="222"/>
      <c r="E5" s="222"/>
      <c r="F5" s="222"/>
      <c r="G5" s="222"/>
      <c r="H5" s="222"/>
      <c r="I5" s="223"/>
    </row>
    <row r="6" spans="1:9" ht="21.6" customHeight="1" x14ac:dyDescent="0.25">
      <c r="A6" s="148" t="s">
        <v>48</v>
      </c>
      <c r="B6" s="260"/>
      <c r="C6" s="235"/>
      <c r="D6" s="235"/>
      <c r="E6" s="235"/>
      <c r="F6" s="235"/>
      <c r="G6" s="235"/>
      <c r="H6" s="235"/>
      <c r="I6" s="235"/>
    </row>
    <row r="7" spans="1:9" s="5" customFormat="1" ht="21.6" customHeight="1" x14ac:dyDescent="0.25">
      <c r="A7" s="249" t="s">
        <v>49</v>
      </c>
      <c r="B7" s="254"/>
      <c r="C7" s="254"/>
      <c r="D7" s="254"/>
      <c r="E7" s="233" t="s">
        <v>50</v>
      </c>
      <c r="F7" s="204"/>
      <c r="G7" s="212"/>
      <c r="H7" s="212"/>
      <c r="I7" s="212"/>
    </row>
    <row r="8" spans="1:9" s="5" customFormat="1" ht="21.6" customHeight="1" x14ac:dyDescent="0.25">
      <c r="A8" s="5" t="s">
        <v>51</v>
      </c>
      <c r="B8" s="242"/>
      <c r="C8" s="242"/>
      <c r="D8" s="242"/>
      <c r="E8" s="234" t="s">
        <v>52</v>
      </c>
      <c r="F8" s="234"/>
      <c r="G8" s="212"/>
      <c r="H8" s="212"/>
      <c r="I8" s="212"/>
    </row>
    <row r="9" spans="1:9" s="5" customFormat="1" ht="21.6" customHeight="1" x14ac:dyDescent="0.25">
      <c r="A9" s="199" t="s">
        <v>53</v>
      </c>
      <c r="B9" s="199"/>
      <c r="C9" s="199"/>
      <c r="D9" s="199"/>
      <c r="E9" s="199"/>
      <c r="F9" s="199"/>
      <c r="G9" s="199"/>
      <c r="H9" s="153"/>
      <c r="I9" s="148"/>
    </row>
    <row r="10" spans="1:9" s="5" customFormat="1" ht="21.6" customHeight="1" x14ac:dyDescent="0.25">
      <c r="A10" s="249" t="s">
        <v>54</v>
      </c>
      <c r="B10" s="249"/>
      <c r="C10" s="249"/>
      <c r="D10" s="249"/>
      <c r="E10" s="250" t="s">
        <v>55</v>
      </c>
      <c r="F10" s="251"/>
      <c r="G10" s="251"/>
      <c r="H10" s="252"/>
      <c r="I10" s="253"/>
    </row>
    <row r="11" spans="1:9" s="5" customFormat="1" ht="21.6" customHeight="1" x14ac:dyDescent="0.25">
      <c r="A11" s="5" t="s">
        <v>51</v>
      </c>
      <c r="B11" s="242"/>
      <c r="C11" s="242"/>
      <c r="D11" s="242"/>
      <c r="E11" s="234" t="s">
        <v>52</v>
      </c>
      <c r="F11" s="234"/>
      <c r="G11" s="242"/>
      <c r="H11" s="242"/>
      <c r="I11" s="242"/>
    </row>
    <row r="12" spans="1:9" s="5" customFormat="1" ht="21.6" customHeight="1" x14ac:dyDescent="0.25">
      <c r="A12" s="5" t="s">
        <v>56</v>
      </c>
      <c r="B12" s="212"/>
      <c r="C12" s="212"/>
      <c r="D12" s="212"/>
      <c r="E12" s="234" t="s">
        <v>57</v>
      </c>
      <c r="F12" s="234"/>
      <c r="G12" s="212"/>
      <c r="H12" s="212"/>
      <c r="I12" s="212"/>
    </row>
    <row r="13" spans="1:9" s="5" customFormat="1" ht="21.6" customHeight="1" x14ac:dyDescent="0.25">
      <c r="A13" s="5" t="s">
        <v>58</v>
      </c>
      <c r="B13" s="212"/>
      <c r="C13" s="212"/>
      <c r="D13" s="212"/>
      <c r="E13" s="234" t="s">
        <v>59</v>
      </c>
      <c r="F13" s="234"/>
      <c r="G13" s="212"/>
      <c r="H13" s="212"/>
      <c r="I13" s="212"/>
    </row>
    <row r="14" spans="1:9" s="5" customFormat="1" ht="21.6" customHeight="1" x14ac:dyDescent="0.25">
      <c r="A14" s="5" t="s">
        <v>60</v>
      </c>
      <c r="B14" s="212"/>
      <c r="C14" s="212"/>
      <c r="D14" s="212"/>
      <c r="E14" s="242"/>
      <c r="F14" s="242"/>
      <c r="G14" s="212"/>
      <c r="H14" s="212"/>
      <c r="I14" s="212"/>
    </row>
    <row r="15" spans="1:9" s="5" customFormat="1" ht="21.6" customHeight="1" x14ac:dyDescent="0.25">
      <c r="A15" s="199" t="s">
        <v>61</v>
      </c>
      <c r="B15" s="199"/>
      <c r="C15" s="199"/>
      <c r="D15" s="199"/>
      <c r="E15" s="199"/>
      <c r="F15" s="199"/>
      <c r="G15" s="199"/>
      <c r="H15" s="41"/>
      <c r="I15" s="41"/>
    </row>
    <row r="16" spans="1:9" s="5" customFormat="1" ht="21.6" customHeight="1" x14ac:dyDescent="0.25">
      <c r="A16" s="199" t="s">
        <v>62</v>
      </c>
      <c r="B16" s="199"/>
      <c r="C16" s="199"/>
      <c r="D16" s="199"/>
      <c r="E16" s="199"/>
      <c r="F16" s="199"/>
      <c r="G16" s="199"/>
    </row>
    <row r="17" spans="1:9" s="5" customFormat="1" ht="7.9" customHeight="1" x14ac:dyDescent="0.25">
      <c r="A17" s="243"/>
      <c r="B17" s="244"/>
      <c r="C17" s="244"/>
      <c r="D17" s="244"/>
      <c r="E17" s="244"/>
      <c r="F17" s="244"/>
      <c r="G17" s="244"/>
      <c r="H17" s="244"/>
      <c r="I17" s="244"/>
    </row>
    <row r="18" spans="1:9" s="9" customFormat="1" ht="15.75" x14ac:dyDescent="0.25">
      <c r="A18" s="221" t="s">
        <v>63</v>
      </c>
      <c r="B18" s="222"/>
      <c r="C18" s="222"/>
      <c r="D18" s="222"/>
      <c r="E18" s="222"/>
      <c r="F18" s="222"/>
      <c r="G18" s="222"/>
      <c r="H18" s="222"/>
      <c r="I18" s="223"/>
    </row>
    <row r="19" spans="1:9" s="5" customFormat="1" ht="21.6" customHeight="1" x14ac:dyDescent="0.25">
      <c r="A19" s="245" t="s">
        <v>64</v>
      </c>
      <c r="B19" s="6" t="s">
        <v>65</v>
      </c>
      <c r="C19" s="6" t="s">
        <v>66</v>
      </c>
      <c r="D19" s="247"/>
      <c r="E19" s="235"/>
      <c r="F19" s="235"/>
      <c r="G19" s="116" t="s">
        <v>67</v>
      </c>
      <c r="H19" s="248" t="s">
        <v>68</v>
      </c>
      <c r="I19" s="248"/>
    </row>
    <row r="20" spans="1:9" s="5" customFormat="1" ht="21.6" customHeight="1" x14ac:dyDescent="0.25">
      <c r="A20" s="246"/>
      <c r="B20" s="42" t="s">
        <v>69</v>
      </c>
      <c r="C20" s="42" t="s">
        <v>66</v>
      </c>
      <c r="D20" s="247"/>
      <c r="E20" s="235"/>
      <c r="F20" s="235"/>
      <c r="G20" s="150" t="s">
        <v>67</v>
      </c>
      <c r="H20" s="248" t="s">
        <v>68</v>
      </c>
      <c r="I20" s="248"/>
    </row>
    <row r="21" spans="1:9" s="5" customFormat="1" ht="21.6" customHeight="1" x14ac:dyDescent="0.25">
      <c r="A21" s="241" t="s">
        <v>70</v>
      </c>
      <c r="B21" s="241"/>
      <c r="C21" s="239"/>
      <c r="D21" s="239"/>
      <c r="E21" s="239"/>
      <c r="F21" s="239"/>
      <c r="G21" s="239"/>
      <c r="H21" s="239"/>
      <c r="I21" s="239"/>
    </row>
    <row r="22" spans="1:9" s="5" customFormat="1" ht="21.6" customHeight="1" x14ac:dyDescent="0.25">
      <c r="A22" s="241" t="s">
        <v>71</v>
      </c>
      <c r="B22" s="241"/>
      <c r="C22" s="241"/>
      <c r="D22" s="236" t="s">
        <v>68</v>
      </c>
      <c r="E22" s="236"/>
      <c r="F22" s="236"/>
      <c r="G22" s="212"/>
      <c r="H22" s="212"/>
      <c r="I22" s="212"/>
    </row>
    <row r="23" spans="1:9" s="5" customFormat="1" ht="21.6" customHeight="1" x14ac:dyDescent="0.25">
      <c r="A23" s="241" t="s">
        <v>72</v>
      </c>
      <c r="B23" s="241"/>
      <c r="C23" s="239" t="s">
        <v>68</v>
      </c>
      <c r="D23" s="236"/>
      <c r="E23" s="236"/>
      <c r="F23" s="212"/>
      <c r="G23" s="212"/>
      <c r="H23" s="212"/>
      <c r="I23" s="212"/>
    </row>
    <row r="24" spans="1:9" s="5" customFormat="1" ht="21.6" customHeight="1" x14ac:dyDescent="0.25">
      <c r="A24" s="225" t="s">
        <v>73</v>
      </c>
      <c r="B24" s="225"/>
      <c r="C24" s="236"/>
      <c r="D24" s="235"/>
      <c r="E24" s="235"/>
      <c r="F24" s="235"/>
      <c r="G24" s="235"/>
      <c r="H24" s="235"/>
      <c r="I24" s="235"/>
    </row>
    <row r="25" spans="1:9" s="5" customFormat="1" ht="28.9" customHeight="1" x14ac:dyDescent="0.25">
      <c r="A25" s="225" t="s">
        <v>74</v>
      </c>
      <c r="B25" s="225"/>
      <c r="C25" s="236" t="s">
        <v>68</v>
      </c>
      <c r="D25" s="236"/>
      <c r="E25" s="236"/>
      <c r="F25" s="236"/>
      <c r="G25" s="236"/>
      <c r="H25" s="236"/>
      <c r="I25" s="236"/>
    </row>
    <row r="26" spans="1:9" s="5" customFormat="1" ht="21.6" customHeight="1" x14ac:dyDescent="0.25">
      <c r="A26" s="225" t="s">
        <v>75</v>
      </c>
      <c r="B26" s="225"/>
      <c r="C26" s="239" t="s">
        <v>68</v>
      </c>
      <c r="D26" s="240"/>
      <c r="E26" s="237" t="s">
        <v>76</v>
      </c>
      <c r="F26" s="238"/>
      <c r="G26" s="238"/>
      <c r="H26" s="239"/>
      <c r="I26" s="240"/>
    </row>
    <row r="27" spans="1:9" s="5" customFormat="1" ht="3" customHeight="1" x14ac:dyDescent="0.25">
      <c r="A27" s="151"/>
      <c r="B27" s="151"/>
      <c r="C27" s="155"/>
      <c r="D27" s="155"/>
      <c r="E27" s="155"/>
      <c r="F27" s="155"/>
      <c r="G27" s="155"/>
      <c r="H27" s="155"/>
      <c r="I27" s="155"/>
    </row>
    <row r="28" spans="1:9" s="9" customFormat="1" ht="15" customHeight="1" x14ac:dyDescent="0.25">
      <c r="A28" s="221" t="s">
        <v>77</v>
      </c>
      <c r="B28" s="222"/>
      <c r="C28" s="222"/>
      <c r="D28" s="222"/>
      <c r="E28" s="222"/>
      <c r="F28" s="222"/>
      <c r="G28" s="222"/>
      <c r="H28" s="222"/>
      <c r="I28" s="223"/>
    </row>
    <row r="29" spans="1:9" s="5" customFormat="1" ht="25.15" customHeight="1" x14ac:dyDescent="0.25">
      <c r="A29" s="231" t="s">
        <v>78</v>
      </c>
      <c r="B29" s="231"/>
      <c r="C29" s="231"/>
      <c r="D29" s="233" t="s">
        <v>79</v>
      </c>
      <c r="E29" s="233"/>
      <c r="F29" s="212"/>
      <c r="G29" s="212"/>
      <c r="H29" s="212"/>
      <c r="I29" s="212"/>
    </row>
    <row r="30" spans="1:9" s="5" customFormat="1" ht="30" customHeight="1" x14ac:dyDescent="0.25">
      <c r="A30" s="232"/>
      <c r="B30" s="232"/>
      <c r="C30" s="232"/>
      <c r="D30" s="234" t="s">
        <v>80</v>
      </c>
      <c r="E30" s="234"/>
      <c r="F30" s="212"/>
      <c r="G30" s="235"/>
      <c r="H30" s="235"/>
      <c r="I30" s="235"/>
    </row>
    <row r="31" spans="1:9" s="5" customFormat="1" ht="25.15" customHeight="1" x14ac:dyDescent="0.25">
      <c r="A31" s="232"/>
      <c r="B31" s="232"/>
      <c r="C31" s="232"/>
      <c r="D31" s="234" t="s">
        <v>81</v>
      </c>
      <c r="E31" s="234"/>
      <c r="F31" s="212" t="s">
        <v>68</v>
      </c>
      <c r="G31" s="212"/>
      <c r="H31" s="212"/>
      <c r="I31" s="212"/>
    </row>
    <row r="32" spans="1:9" s="5" customFormat="1" ht="15" customHeight="1" x14ac:dyDescent="0.25">
      <c r="A32" s="152"/>
      <c r="B32" s="152"/>
      <c r="C32" s="152"/>
      <c r="D32" s="154"/>
      <c r="E32" s="154"/>
      <c r="F32" s="41"/>
      <c r="G32" s="41"/>
      <c r="H32" s="41"/>
      <c r="I32" s="41"/>
    </row>
    <row r="33" spans="1:9" s="9" customFormat="1" ht="15" customHeight="1" x14ac:dyDescent="0.25">
      <c r="A33" s="221" t="s">
        <v>82</v>
      </c>
      <c r="B33" s="222"/>
      <c r="C33" s="222"/>
      <c r="D33" s="222"/>
      <c r="E33" s="222"/>
      <c r="F33" s="222"/>
      <c r="G33" s="222"/>
      <c r="H33" s="222"/>
      <c r="I33" s="223"/>
    </row>
    <row r="34" spans="1:9" s="5" customFormat="1" ht="3" customHeight="1" x14ac:dyDescent="0.25">
      <c r="A34" s="229"/>
      <c r="B34" s="229"/>
      <c r="C34" s="229"/>
      <c r="D34" s="229"/>
      <c r="E34" s="229"/>
      <c r="F34" s="229"/>
      <c r="G34" s="229"/>
      <c r="H34" s="229"/>
      <c r="I34" s="229"/>
    </row>
    <row r="35" spans="1:9" s="5" customFormat="1" ht="15" customHeight="1" x14ac:dyDescent="0.25">
      <c r="A35" s="224" t="s">
        <v>83</v>
      </c>
      <c r="B35" s="224"/>
      <c r="C35" s="224"/>
      <c r="D35" s="224"/>
      <c r="E35" s="224"/>
      <c r="F35" s="224"/>
      <c r="G35" s="224"/>
      <c r="H35" s="224"/>
      <c r="I35" s="224"/>
    </row>
    <row r="36" spans="1:9" s="5" customFormat="1" ht="3" customHeight="1" x14ac:dyDescent="0.25">
      <c r="A36" s="224"/>
      <c r="B36" s="224"/>
      <c r="C36" s="224"/>
      <c r="D36" s="224"/>
      <c r="E36" s="224"/>
      <c r="F36" s="224"/>
      <c r="G36" s="224"/>
      <c r="H36" s="224"/>
      <c r="I36" s="224"/>
    </row>
    <row r="37" spans="1:9" s="5" customFormat="1" ht="14.25" customHeight="1" x14ac:dyDescent="0.25">
      <c r="A37" s="224" t="s">
        <v>84</v>
      </c>
      <c r="B37" s="224"/>
      <c r="C37" s="224"/>
      <c r="D37" s="224"/>
      <c r="E37" s="224"/>
      <c r="F37" s="224"/>
      <c r="G37" s="224"/>
      <c r="H37" s="224"/>
      <c r="I37" s="224"/>
    </row>
    <row r="38" spans="1:9" s="5" customFormat="1" ht="3" customHeight="1" x14ac:dyDescent="0.25">
      <c r="A38" s="224"/>
      <c r="B38" s="224"/>
      <c r="C38" s="224"/>
      <c r="D38" s="224"/>
      <c r="E38" s="224"/>
      <c r="F38" s="224"/>
      <c r="G38" s="224"/>
      <c r="H38" s="224"/>
      <c r="I38" s="224"/>
    </row>
    <row r="39" spans="1:9" s="5" customFormat="1" ht="15" customHeight="1" x14ac:dyDescent="0.25">
      <c r="A39" s="224" t="s">
        <v>85</v>
      </c>
      <c r="B39" s="224"/>
      <c r="C39" s="224"/>
      <c r="D39" s="224"/>
      <c r="E39" s="224"/>
      <c r="F39" s="224"/>
      <c r="G39" s="224"/>
      <c r="H39" s="224"/>
      <c r="I39" s="224"/>
    </row>
    <row r="40" spans="1:9" s="5" customFormat="1" ht="15" customHeight="1" x14ac:dyDescent="0.25">
      <c r="A40" s="228" t="s">
        <v>1025</v>
      </c>
      <c r="B40" s="228"/>
      <c r="C40" s="228"/>
      <c r="D40" s="228"/>
      <c r="E40" s="228"/>
      <c r="F40" s="228"/>
      <c r="G40" s="228"/>
      <c r="H40" s="228"/>
      <c r="I40" s="228"/>
    </row>
    <row r="41" spans="1:9" s="5" customFormat="1" ht="15" customHeight="1" x14ac:dyDescent="0.25">
      <c r="A41" s="224" t="s">
        <v>1024</v>
      </c>
      <c r="B41" s="224"/>
      <c r="C41" s="224"/>
      <c r="D41" s="224"/>
      <c r="E41" s="224"/>
      <c r="F41" s="224"/>
      <c r="G41" s="224"/>
      <c r="H41" s="224"/>
      <c r="I41" s="224"/>
    </row>
    <row r="42" spans="1:9" s="5" customFormat="1" ht="15" customHeight="1" x14ac:dyDescent="0.25">
      <c r="A42" s="230" t="s">
        <v>1147</v>
      </c>
      <c r="B42" s="230"/>
      <c r="C42" s="230"/>
      <c r="D42" s="230"/>
      <c r="E42" s="230"/>
      <c r="F42" s="230"/>
      <c r="G42" s="230"/>
      <c r="H42" s="230"/>
      <c r="I42" s="230"/>
    </row>
    <row r="43" spans="1:9" s="5" customFormat="1" ht="15" customHeight="1" x14ac:dyDescent="0.25">
      <c r="A43" s="224" t="s">
        <v>86</v>
      </c>
      <c r="B43" s="224"/>
      <c r="C43" s="224"/>
      <c r="D43" s="224"/>
      <c r="E43" s="224"/>
      <c r="F43" s="224"/>
      <c r="G43" s="224"/>
      <c r="H43" s="224"/>
      <c r="I43" s="224"/>
    </row>
    <row r="44" spans="1:9" s="5" customFormat="1" ht="14.25" customHeight="1" x14ac:dyDescent="0.25">
      <c r="A44" s="224" t="s">
        <v>87</v>
      </c>
      <c r="B44" s="224"/>
      <c r="C44" s="224"/>
      <c r="D44" s="224"/>
      <c r="E44" s="224"/>
      <c r="F44" s="224"/>
      <c r="G44" s="224"/>
      <c r="H44" s="224"/>
      <c r="I44" s="224"/>
    </row>
    <row r="45" spans="1:9" s="5" customFormat="1" ht="3" customHeight="1" x14ac:dyDescent="0.25">
      <c r="A45" s="224"/>
      <c r="B45" s="224"/>
      <c r="C45" s="224"/>
      <c r="D45" s="224"/>
      <c r="E45" s="224"/>
      <c r="F45" s="224"/>
      <c r="G45" s="224"/>
      <c r="H45" s="224"/>
      <c r="I45" s="224"/>
    </row>
    <row r="46" spans="1:9" s="5" customFormat="1" ht="15" customHeight="1" x14ac:dyDescent="0.25">
      <c r="A46" s="224" t="s">
        <v>88</v>
      </c>
      <c r="B46" s="224"/>
      <c r="C46" s="224"/>
      <c r="D46" s="224"/>
      <c r="E46" s="224"/>
      <c r="F46" s="224"/>
      <c r="G46" s="224"/>
      <c r="H46" s="224"/>
      <c r="I46" s="224"/>
    </row>
    <row r="47" spans="1:9" s="5" customFormat="1" ht="3" customHeight="1" x14ac:dyDescent="0.25">
      <c r="A47" s="224"/>
      <c r="B47" s="224"/>
      <c r="C47" s="224"/>
      <c r="D47" s="224"/>
      <c r="E47" s="224"/>
      <c r="F47" s="224"/>
      <c r="G47" s="224"/>
      <c r="H47" s="224"/>
      <c r="I47" s="224"/>
    </row>
    <row r="48" spans="1:9" s="5" customFormat="1" ht="15" customHeight="1" x14ac:dyDescent="0.25">
      <c r="A48" s="224" t="s">
        <v>89</v>
      </c>
      <c r="B48" s="224"/>
      <c r="C48" s="224"/>
      <c r="D48" s="224"/>
      <c r="E48" s="224"/>
      <c r="F48" s="224"/>
      <c r="G48" s="224"/>
      <c r="H48" s="224"/>
      <c r="I48" s="224"/>
    </row>
    <row r="49" spans="1:9" s="5" customFormat="1" ht="3" customHeight="1" x14ac:dyDescent="0.25">
      <c r="A49" s="224"/>
      <c r="B49" s="224"/>
      <c r="C49" s="224"/>
      <c r="D49" s="224"/>
      <c r="E49" s="224"/>
      <c r="F49" s="224"/>
      <c r="G49" s="224"/>
      <c r="H49" s="224"/>
      <c r="I49" s="224"/>
    </row>
    <row r="50" spans="1:9" s="5" customFormat="1" ht="15" customHeight="1" x14ac:dyDescent="0.25">
      <c r="A50" s="224" t="s">
        <v>90</v>
      </c>
      <c r="B50" s="224"/>
      <c r="C50" s="224"/>
      <c r="D50" s="224"/>
      <c r="E50" s="224"/>
      <c r="F50" s="224"/>
      <c r="G50" s="224"/>
      <c r="H50" s="224"/>
      <c r="I50" s="224"/>
    </row>
    <row r="51" spans="1:9" s="5" customFormat="1" ht="3" customHeight="1" x14ac:dyDescent="0.25">
      <c r="A51" s="225"/>
      <c r="B51" s="225"/>
      <c r="C51" s="225"/>
      <c r="D51" s="225"/>
      <c r="E51" s="225"/>
      <c r="F51" s="225"/>
      <c r="G51" s="225"/>
      <c r="H51" s="225"/>
      <c r="I51" s="225"/>
    </row>
    <row r="52" spans="1:9" s="9" customFormat="1" ht="15" customHeight="1" x14ac:dyDescent="0.25">
      <c r="A52" s="221" t="s">
        <v>91</v>
      </c>
      <c r="B52" s="222"/>
      <c r="C52" s="222"/>
      <c r="D52" s="222"/>
      <c r="E52" s="222"/>
      <c r="F52" s="222"/>
      <c r="G52" s="222"/>
      <c r="H52" s="222"/>
      <c r="I52" s="223"/>
    </row>
    <row r="53" spans="1:9" s="5" customFormat="1" ht="43.15" customHeight="1" x14ac:dyDescent="0.25">
      <c r="A53" s="149" t="s">
        <v>92</v>
      </c>
      <c r="B53" s="219"/>
      <c r="C53" s="212"/>
      <c r="D53" s="212"/>
      <c r="E53" s="212"/>
      <c r="F53" s="212"/>
      <c r="G53" s="212"/>
      <c r="H53" s="212"/>
      <c r="I53" s="212"/>
    </row>
    <row r="54" spans="1:9" s="5" customFormat="1" ht="43.15" customHeight="1" x14ac:dyDescent="0.25">
      <c r="A54" s="149" t="s">
        <v>93</v>
      </c>
      <c r="B54" s="219"/>
      <c r="C54" s="212"/>
      <c r="D54" s="212"/>
      <c r="E54" s="212"/>
      <c r="F54" s="212"/>
      <c r="G54" s="212"/>
      <c r="H54" s="212"/>
      <c r="I54" s="212"/>
    </row>
    <row r="55" spans="1:9" s="5" customFormat="1" ht="43.15" customHeight="1" x14ac:dyDescent="0.25">
      <c r="A55" s="149" t="s">
        <v>94</v>
      </c>
      <c r="B55" s="219" t="s">
        <v>1146</v>
      </c>
      <c r="C55" s="212"/>
      <c r="D55" s="212"/>
      <c r="E55" s="212"/>
      <c r="F55" s="212"/>
      <c r="G55" s="212"/>
      <c r="H55" s="212"/>
      <c r="I55" s="212"/>
    </row>
    <row r="56" spans="1:9" s="5" customFormat="1" ht="16.5" customHeight="1" x14ac:dyDescent="0.25">
      <c r="A56" s="149" t="s">
        <v>95</v>
      </c>
      <c r="B56" s="226"/>
      <c r="C56" s="227"/>
      <c r="D56" s="227"/>
      <c r="E56" s="227"/>
      <c r="F56" s="227"/>
      <c r="G56" s="227"/>
      <c r="H56" s="227"/>
      <c r="I56" s="227"/>
    </row>
    <row r="57" spans="1:9" s="5" customFormat="1" ht="43.15" customHeight="1" x14ac:dyDescent="0.25">
      <c r="A57" s="220" t="s">
        <v>96</v>
      </c>
      <c r="B57" s="220"/>
      <c r="C57" s="220"/>
      <c r="D57" s="220"/>
      <c r="E57" s="220"/>
      <c r="F57" s="220"/>
      <c r="G57" s="220"/>
      <c r="H57" s="220"/>
      <c r="I57" s="220"/>
    </row>
    <row r="58" spans="1:9" s="9" customFormat="1" ht="15" customHeight="1" x14ac:dyDescent="0.25">
      <c r="A58" s="221" t="s">
        <v>97</v>
      </c>
      <c r="B58" s="222"/>
      <c r="C58" s="222"/>
      <c r="D58" s="222"/>
      <c r="E58" s="222"/>
      <c r="F58" s="222"/>
      <c r="G58" s="222"/>
      <c r="H58" s="222"/>
      <c r="I58" s="223"/>
    </row>
    <row r="59" spans="1:9" s="5" customFormat="1" ht="36" customHeight="1" x14ac:dyDescent="0.25">
      <c r="A59" s="212"/>
      <c r="B59" s="212"/>
      <c r="C59" s="212"/>
      <c r="D59" s="212"/>
      <c r="E59" s="212"/>
      <c r="F59" s="212"/>
      <c r="G59" s="212"/>
      <c r="H59" s="212"/>
      <c r="I59" s="212"/>
    </row>
    <row r="60" spans="1:9" s="5" customFormat="1" ht="36" customHeight="1" x14ac:dyDescent="0.25">
      <c r="A60" s="212"/>
      <c r="B60" s="212"/>
      <c r="C60" s="212"/>
      <c r="D60" s="212"/>
      <c r="E60" s="212"/>
      <c r="F60" s="212"/>
      <c r="G60" s="212"/>
      <c r="H60" s="212"/>
      <c r="I60" s="212"/>
    </row>
    <row r="61" spans="1:9" s="5" customFormat="1" ht="36" customHeight="1" x14ac:dyDescent="0.25">
      <c r="A61" s="212"/>
      <c r="B61" s="212"/>
      <c r="C61" s="212"/>
      <c r="D61" s="212"/>
      <c r="E61" s="212"/>
      <c r="F61" s="212"/>
      <c r="G61" s="212"/>
      <c r="H61" s="212"/>
      <c r="I61" s="212"/>
    </row>
    <row r="62" spans="1:9" s="5" customFormat="1" ht="36" customHeight="1" x14ac:dyDescent="0.25">
      <c r="A62" s="212"/>
      <c r="B62" s="212"/>
      <c r="C62" s="212"/>
      <c r="D62" s="212"/>
      <c r="E62" s="212"/>
      <c r="F62" s="212"/>
      <c r="G62" s="212"/>
      <c r="H62" s="212"/>
      <c r="I62" s="212"/>
    </row>
    <row r="63" spans="1:9" s="5" customFormat="1" ht="36" customHeight="1" x14ac:dyDescent="0.25">
      <c r="A63" s="212"/>
      <c r="B63" s="212"/>
      <c r="C63" s="212"/>
      <c r="D63" s="212"/>
      <c r="E63" s="212"/>
      <c r="F63" s="212"/>
      <c r="G63" s="212"/>
      <c r="H63" s="212"/>
      <c r="I63" s="212"/>
    </row>
    <row r="64" spans="1:9" s="5" customFormat="1" ht="36" customHeight="1" x14ac:dyDescent="0.25">
      <c r="A64" s="212"/>
      <c r="B64" s="212"/>
      <c r="C64" s="212"/>
      <c r="D64" s="212"/>
      <c r="E64" s="212"/>
      <c r="F64" s="212"/>
      <c r="G64" s="212"/>
      <c r="H64" s="212"/>
      <c r="I64" s="212"/>
    </row>
    <row r="65" spans="1:9" s="5" customFormat="1" ht="36" customHeight="1" x14ac:dyDescent="0.25">
      <c r="A65" s="212"/>
      <c r="B65" s="212"/>
      <c r="C65" s="212"/>
      <c r="D65" s="212"/>
      <c r="E65" s="212"/>
      <c r="F65" s="212"/>
      <c r="G65" s="212"/>
      <c r="H65" s="212"/>
      <c r="I65" s="212"/>
    </row>
    <row r="66" spans="1:9" s="9" customFormat="1" ht="15.75" x14ac:dyDescent="0.25">
      <c r="A66" s="215" t="s">
        <v>98</v>
      </c>
      <c r="B66" s="216"/>
      <c r="C66" s="217"/>
      <c r="D66" s="217"/>
      <c r="E66" s="217"/>
      <c r="F66" s="217"/>
      <c r="G66" s="217"/>
      <c r="H66" s="217"/>
      <c r="I66" s="218"/>
    </row>
    <row r="67" spans="1:9" s="5" customFormat="1" ht="21.6" customHeight="1" x14ac:dyDescent="0.25">
      <c r="A67" s="210" t="s">
        <v>99</v>
      </c>
      <c r="B67" s="211"/>
      <c r="C67" s="212"/>
      <c r="D67" s="212"/>
      <c r="E67" s="212"/>
      <c r="F67" s="212"/>
      <c r="G67" s="212"/>
      <c r="H67" s="212"/>
      <c r="I67" s="212"/>
    </row>
    <row r="68" spans="1:9" s="5" customFormat="1" ht="21.6" customHeight="1" x14ac:dyDescent="0.25">
      <c r="A68" s="210" t="s">
        <v>100</v>
      </c>
      <c r="B68" s="211"/>
      <c r="C68" s="212"/>
      <c r="D68" s="212"/>
      <c r="E68" s="212"/>
      <c r="F68" s="212"/>
      <c r="G68" s="212"/>
      <c r="H68" s="212"/>
      <c r="I68" s="212"/>
    </row>
    <row r="69" spans="1:9" s="5" customFormat="1" ht="21.6" customHeight="1" x14ac:dyDescent="0.25">
      <c r="A69" s="210" t="s">
        <v>101</v>
      </c>
      <c r="B69" s="211"/>
      <c r="C69" s="213"/>
      <c r="D69" s="212"/>
      <c r="E69" s="212"/>
      <c r="F69" s="212"/>
      <c r="G69" s="212"/>
      <c r="H69" s="212"/>
      <c r="I69" s="212"/>
    </row>
    <row r="70" spans="1:9" s="5" customFormat="1" ht="30" customHeight="1" x14ac:dyDescent="0.25">
      <c r="A70" s="210" t="s">
        <v>102</v>
      </c>
      <c r="B70" s="210"/>
      <c r="C70" s="214"/>
      <c r="D70" s="210"/>
      <c r="E70" s="210"/>
      <c r="F70" s="210"/>
      <c r="G70" s="210"/>
      <c r="H70" s="210"/>
      <c r="I70" s="210"/>
    </row>
    <row r="71" spans="1:9" s="5" customFormat="1" ht="36" customHeight="1" x14ac:dyDescent="0.25">
      <c r="A71" s="207" t="s">
        <v>103</v>
      </c>
      <c r="B71" s="208"/>
      <c r="C71" s="208"/>
      <c r="D71" s="208"/>
      <c r="E71" s="208"/>
      <c r="F71" s="208"/>
      <c r="G71" s="208"/>
      <c r="H71" s="208"/>
      <c r="I71" s="209"/>
    </row>
    <row r="72" spans="1:9" s="5" customFormat="1" ht="9.6" customHeight="1" x14ac:dyDescent="0.25">
      <c r="A72" s="40"/>
      <c r="B72" s="40"/>
      <c r="C72" s="40"/>
      <c r="D72" s="40"/>
      <c r="E72" s="40"/>
      <c r="F72" s="40"/>
      <c r="G72" s="40"/>
      <c r="H72" s="40"/>
      <c r="I72" s="40"/>
    </row>
    <row r="73" spans="1:9" s="9" customFormat="1" ht="64.5" customHeight="1" x14ac:dyDescent="0.25">
      <c r="A73" s="200" t="s">
        <v>104</v>
      </c>
      <c r="B73" s="200"/>
      <c r="C73" s="200"/>
      <c r="D73" s="200"/>
      <c r="E73" s="200"/>
      <c r="F73" s="200"/>
      <c r="G73" s="200"/>
      <c r="H73" s="200"/>
      <c r="I73" s="200"/>
    </row>
    <row r="74" spans="1:9" s="9" customFormat="1" ht="40.15" customHeight="1" x14ac:dyDescent="0.25">
      <c r="B74" s="200" t="s">
        <v>105</v>
      </c>
      <c r="C74" s="200"/>
      <c r="D74" s="200"/>
      <c r="E74" s="200"/>
      <c r="F74" s="200"/>
      <c r="G74" s="200"/>
      <c r="H74" s="200"/>
      <c r="I74" s="200"/>
    </row>
    <row r="75" spans="1:9" s="9" customFormat="1" ht="52.15" customHeight="1" x14ac:dyDescent="0.25">
      <c r="B75" s="200" t="s">
        <v>106</v>
      </c>
      <c r="C75" s="200"/>
      <c r="D75" s="200"/>
      <c r="E75" s="200"/>
      <c r="F75" s="200"/>
      <c r="G75" s="200"/>
      <c r="H75" s="200"/>
      <c r="I75" s="200"/>
    </row>
    <row r="76" spans="1:9" s="9" customFormat="1" ht="144.75" customHeight="1" x14ac:dyDescent="0.25">
      <c r="B76" s="200" t="s">
        <v>107</v>
      </c>
      <c r="C76" s="200"/>
      <c r="D76" s="200"/>
      <c r="E76" s="200"/>
      <c r="F76" s="200"/>
      <c r="G76" s="200"/>
      <c r="H76" s="200"/>
      <c r="I76" s="200"/>
    </row>
    <row r="77" spans="1:9" s="9" customFormat="1" ht="24.6" customHeight="1" x14ac:dyDescent="0.25">
      <c r="B77" s="200" t="s">
        <v>108</v>
      </c>
      <c r="C77" s="200"/>
      <c r="D77" s="200"/>
      <c r="E77" s="200"/>
      <c r="F77" s="200"/>
      <c r="G77" s="200"/>
      <c r="H77" s="200"/>
      <c r="I77" s="200"/>
    </row>
    <row r="78" spans="1:9" s="9" customFormat="1" ht="9.75" customHeight="1" x14ac:dyDescent="0.25">
      <c r="A78" s="205"/>
      <c r="B78" s="205"/>
      <c r="C78" s="205"/>
      <c r="D78" s="205"/>
      <c r="E78" s="205"/>
      <c r="F78" s="205"/>
      <c r="G78" s="205"/>
      <c r="H78" s="205"/>
      <c r="I78" s="205"/>
    </row>
    <row r="79" spans="1:9" s="9" customFormat="1" ht="79.150000000000006" customHeight="1" x14ac:dyDescent="0.25">
      <c r="A79" s="200" t="s">
        <v>109</v>
      </c>
      <c r="B79" s="200"/>
      <c r="C79" s="200"/>
      <c r="D79" s="200"/>
      <c r="E79" s="200"/>
      <c r="F79" s="200"/>
      <c r="G79" s="200"/>
      <c r="H79" s="200"/>
      <c r="I79" s="200"/>
    </row>
    <row r="80" spans="1:9" s="9" customFormat="1" ht="9.75" customHeight="1" x14ac:dyDescent="0.25">
      <c r="A80" s="206"/>
      <c r="B80" s="206"/>
      <c r="C80" s="206"/>
      <c r="D80" s="206"/>
      <c r="E80" s="206"/>
      <c r="F80" s="206"/>
      <c r="G80" s="206"/>
      <c r="H80" s="206"/>
      <c r="I80" s="206"/>
    </row>
    <row r="81" spans="1:9" s="9" customFormat="1" ht="58.9" customHeight="1" x14ac:dyDescent="0.25">
      <c r="A81" s="200" t="s">
        <v>110</v>
      </c>
      <c r="B81" s="200"/>
      <c r="C81" s="200"/>
      <c r="D81" s="200"/>
      <c r="E81" s="200"/>
      <c r="F81" s="200"/>
      <c r="G81" s="200"/>
      <c r="H81" s="200"/>
      <c r="I81" s="200"/>
    </row>
    <row r="82" spans="1:9" s="9" customFormat="1" ht="9" customHeight="1" x14ac:dyDescent="0.25">
      <c r="A82" s="202"/>
      <c r="B82" s="202"/>
      <c r="C82" s="202"/>
      <c r="D82" s="202"/>
      <c r="E82" s="202"/>
      <c r="F82" s="202"/>
      <c r="G82" s="202"/>
      <c r="H82" s="202"/>
      <c r="I82" s="202"/>
    </row>
    <row r="83" spans="1:9" s="9" customFormat="1" ht="45" customHeight="1" x14ac:dyDescent="0.25">
      <c r="A83" s="200" t="s">
        <v>111</v>
      </c>
      <c r="B83" s="200"/>
      <c r="C83" s="200"/>
      <c r="D83" s="200"/>
      <c r="E83" s="200"/>
      <c r="F83" s="200"/>
      <c r="G83" s="200"/>
      <c r="H83" s="200"/>
      <c r="I83" s="200"/>
    </row>
    <row r="84" spans="1:9" s="9" customFormat="1" ht="7.15" customHeight="1" x14ac:dyDescent="0.25">
      <c r="A84" s="202"/>
      <c r="B84" s="202"/>
      <c r="C84" s="202"/>
      <c r="D84" s="202"/>
      <c r="E84" s="202"/>
      <c r="F84" s="202"/>
      <c r="G84" s="202"/>
      <c r="H84" s="202"/>
      <c r="I84" s="202"/>
    </row>
    <row r="85" spans="1:9" s="9" customFormat="1" ht="15.75" x14ac:dyDescent="0.25">
      <c r="A85" s="200"/>
      <c r="B85" s="200"/>
      <c r="C85" s="200"/>
      <c r="D85" s="200"/>
      <c r="E85" s="200"/>
      <c r="F85" s="200"/>
      <c r="G85" s="200"/>
      <c r="H85" s="200"/>
      <c r="I85" s="200"/>
    </row>
    <row r="86" spans="1:9" s="9" customFormat="1" ht="15" customHeight="1" x14ac:dyDescent="0.25">
      <c r="A86" s="202"/>
      <c r="B86" s="202"/>
      <c r="C86" s="202"/>
      <c r="D86" s="202"/>
      <c r="E86" s="202"/>
      <c r="F86" s="202"/>
      <c r="G86" s="202"/>
      <c r="H86" s="202"/>
      <c r="I86" s="202"/>
    </row>
    <row r="87" spans="1:9" s="5" customFormat="1" ht="30" customHeight="1" x14ac:dyDescent="0.25">
      <c r="A87" s="203" t="s">
        <v>1</v>
      </c>
      <c r="B87" s="203"/>
      <c r="C87" s="203"/>
      <c r="D87" s="203"/>
      <c r="E87" s="203"/>
      <c r="F87" s="203"/>
      <c r="G87" s="203"/>
      <c r="H87" s="203"/>
      <c r="I87" s="203"/>
    </row>
    <row r="88" spans="1:9" s="5" customFormat="1" ht="9" customHeight="1" x14ac:dyDescent="0.25">
      <c r="A88" s="204"/>
      <c r="B88" s="204"/>
      <c r="C88" s="204"/>
      <c r="D88" s="204"/>
      <c r="E88" s="204"/>
      <c r="F88" s="204"/>
      <c r="G88" s="204"/>
      <c r="H88" s="204"/>
      <c r="I88" s="204"/>
    </row>
    <row r="89" spans="1:9" s="5" customFormat="1" ht="58.9" customHeight="1" x14ac:dyDescent="0.25">
      <c r="A89" s="200" t="s">
        <v>112</v>
      </c>
      <c r="B89" s="200"/>
      <c r="C89" s="200"/>
      <c r="D89" s="200"/>
      <c r="E89" s="200"/>
      <c r="F89" s="200"/>
      <c r="G89" s="200"/>
      <c r="H89" s="200"/>
      <c r="I89" s="200"/>
    </row>
    <row r="90" spans="1:9" s="5" customFormat="1" ht="9" customHeight="1" x14ac:dyDescent="0.25">
      <c r="A90" s="199"/>
      <c r="B90" s="199"/>
      <c r="C90" s="199"/>
      <c r="D90" s="199"/>
      <c r="E90" s="199"/>
      <c r="F90" s="199"/>
      <c r="G90" s="199"/>
      <c r="H90" s="199"/>
      <c r="I90" s="199"/>
    </row>
    <row r="91" spans="1:9" s="9" customFormat="1" ht="58.9" customHeight="1" x14ac:dyDescent="0.25">
      <c r="A91" s="200" t="s">
        <v>113</v>
      </c>
      <c r="B91" s="200"/>
      <c r="C91" s="200"/>
      <c r="D91" s="200"/>
      <c r="E91" s="200"/>
      <c r="F91" s="200"/>
      <c r="G91" s="200"/>
      <c r="H91" s="200"/>
      <c r="I91" s="200"/>
    </row>
    <row r="92" spans="1:9" s="5" customFormat="1" ht="9" customHeight="1" x14ac:dyDescent="0.25">
      <c r="A92" s="199"/>
      <c r="B92" s="199"/>
      <c r="C92" s="199"/>
      <c r="D92" s="199"/>
      <c r="E92" s="199"/>
      <c r="F92" s="199"/>
      <c r="G92" s="199"/>
      <c r="H92" s="199"/>
      <c r="I92" s="199"/>
    </row>
    <row r="93" spans="1:9" s="9" customFormat="1" ht="63" customHeight="1" x14ac:dyDescent="0.25">
      <c r="A93" s="200" t="s">
        <v>114</v>
      </c>
      <c r="B93" s="200"/>
      <c r="C93" s="200"/>
      <c r="D93" s="200"/>
      <c r="E93" s="200"/>
      <c r="F93" s="200"/>
      <c r="G93" s="200"/>
      <c r="H93" s="200"/>
      <c r="I93" s="200"/>
    </row>
    <row r="94" spans="1:9" s="5" customFormat="1" ht="9" customHeight="1" x14ac:dyDescent="0.25">
      <c r="A94" s="199"/>
      <c r="B94" s="199"/>
      <c r="C94" s="199"/>
      <c r="D94" s="199"/>
      <c r="E94" s="199"/>
      <c r="F94" s="199"/>
      <c r="G94" s="199"/>
      <c r="H94" s="199"/>
      <c r="I94" s="199"/>
    </row>
    <row r="95" spans="1:9" s="5" customFormat="1" ht="62.25" customHeight="1" x14ac:dyDescent="0.25">
      <c r="A95" s="201" t="s">
        <v>115</v>
      </c>
      <c r="B95" s="201"/>
      <c r="C95" s="201"/>
      <c r="D95" s="201"/>
      <c r="E95" s="201"/>
      <c r="F95" s="201"/>
      <c r="G95" s="201"/>
      <c r="H95" s="201"/>
      <c r="I95" s="201"/>
    </row>
    <row r="96" spans="1:9" x14ac:dyDescent="0.25">
      <c r="A96" s="197"/>
      <c r="B96" s="198"/>
      <c r="C96" s="198"/>
      <c r="D96" s="198"/>
      <c r="E96" s="198"/>
      <c r="F96" s="198"/>
      <c r="G96" s="198"/>
      <c r="H96" s="198"/>
      <c r="I96" s="198"/>
    </row>
  </sheetData>
  <sheetProtection algorithmName="SHA-512" hashValue="Skx1kjvYSrlKCcg48PD848tpLtw5FAinC2K1RTAhXuy/kRS0cduF9P9wzKXtg3GKn6jb64o+uKIYjky0Kzh+jw==" saltValue="hr7nboPK06ToJv4hXs9azA==" spinCount="100000" sheet="1" formatCells="0" formatColumns="0" formatRows="0" selectLockedCells="1"/>
  <mergeCells count="124">
    <mergeCell ref="A7:D7"/>
    <mergeCell ref="E7:F7"/>
    <mergeCell ref="G7:I7"/>
    <mergeCell ref="B8:D8"/>
    <mergeCell ref="E8:F8"/>
    <mergeCell ref="G8:I8"/>
    <mergeCell ref="A1:I1"/>
    <mergeCell ref="A2:I2"/>
    <mergeCell ref="A3:I3"/>
    <mergeCell ref="A4:I4"/>
    <mergeCell ref="A5:I5"/>
    <mergeCell ref="B6:I6"/>
    <mergeCell ref="B12:D12"/>
    <mergeCell ref="E12:F12"/>
    <mergeCell ref="G12:I12"/>
    <mergeCell ref="B13:D13"/>
    <mergeCell ref="E13:F13"/>
    <mergeCell ref="G13:I13"/>
    <mergeCell ref="A9:G9"/>
    <mergeCell ref="A10:D10"/>
    <mergeCell ref="E10:G10"/>
    <mergeCell ref="H10:I10"/>
    <mergeCell ref="B11:D11"/>
    <mergeCell ref="E11:F11"/>
    <mergeCell ref="G11:I11"/>
    <mergeCell ref="A21:B21"/>
    <mergeCell ref="C21:I21"/>
    <mergeCell ref="A22:C22"/>
    <mergeCell ref="D22:I22"/>
    <mergeCell ref="A23:B23"/>
    <mergeCell ref="C23:I23"/>
    <mergeCell ref="B14:I14"/>
    <mergeCell ref="A15:G15"/>
    <mergeCell ref="A16:G16"/>
    <mergeCell ref="A17:I17"/>
    <mergeCell ref="A18:I18"/>
    <mergeCell ref="A19:A20"/>
    <mergeCell ref="D19:F19"/>
    <mergeCell ref="H19:I19"/>
    <mergeCell ref="D20:F20"/>
    <mergeCell ref="H20:I20"/>
    <mergeCell ref="A28:I28"/>
    <mergeCell ref="A29:C31"/>
    <mergeCell ref="D29:E29"/>
    <mergeCell ref="F29:I29"/>
    <mergeCell ref="D30:E30"/>
    <mergeCell ref="F30:I30"/>
    <mergeCell ref="D31:E31"/>
    <mergeCell ref="F31:I31"/>
    <mergeCell ref="A24:B24"/>
    <mergeCell ref="C24:I24"/>
    <mergeCell ref="A25:B25"/>
    <mergeCell ref="C25:I25"/>
    <mergeCell ref="A26:B26"/>
    <mergeCell ref="E26:G26"/>
    <mergeCell ref="C26:D26"/>
    <mergeCell ref="H26:I26"/>
    <mergeCell ref="A39:I39"/>
    <mergeCell ref="A40:I40"/>
    <mergeCell ref="A43:I43"/>
    <mergeCell ref="A44:I44"/>
    <mergeCell ref="A45:I45"/>
    <mergeCell ref="A46:I46"/>
    <mergeCell ref="A33:I33"/>
    <mergeCell ref="A34:I34"/>
    <mergeCell ref="A35:I35"/>
    <mergeCell ref="A36:I36"/>
    <mergeCell ref="A37:I37"/>
    <mergeCell ref="A38:I38"/>
    <mergeCell ref="A42:I42"/>
    <mergeCell ref="A41:I41"/>
    <mergeCell ref="B53:I53"/>
    <mergeCell ref="B54:I54"/>
    <mergeCell ref="B55:I55"/>
    <mergeCell ref="A57:I57"/>
    <mergeCell ref="A58:I58"/>
    <mergeCell ref="A59:I59"/>
    <mergeCell ref="A47:I47"/>
    <mergeCell ref="A48:I48"/>
    <mergeCell ref="A49:I49"/>
    <mergeCell ref="A50:I50"/>
    <mergeCell ref="A51:I51"/>
    <mergeCell ref="A52:I52"/>
    <mergeCell ref="B56:I56"/>
    <mergeCell ref="A68:B68"/>
    <mergeCell ref="C68:I68"/>
    <mergeCell ref="A69:B69"/>
    <mergeCell ref="C69:I69"/>
    <mergeCell ref="A70:B70"/>
    <mergeCell ref="C70:I70"/>
    <mergeCell ref="A60:I60"/>
    <mergeCell ref="A61:I61"/>
    <mergeCell ref="A62:I62"/>
    <mergeCell ref="A65:I65"/>
    <mergeCell ref="A66:I66"/>
    <mergeCell ref="A67:B67"/>
    <mergeCell ref="C67:I67"/>
    <mergeCell ref="A63:I63"/>
    <mergeCell ref="A64:I64"/>
    <mergeCell ref="A78:I78"/>
    <mergeCell ref="A79:I79"/>
    <mergeCell ref="A80:I80"/>
    <mergeCell ref="A81:I81"/>
    <mergeCell ref="A82:I82"/>
    <mergeCell ref="A83:I83"/>
    <mergeCell ref="A71:I71"/>
    <mergeCell ref="A73:I73"/>
    <mergeCell ref="B74:I74"/>
    <mergeCell ref="B75:I75"/>
    <mergeCell ref="B76:I76"/>
    <mergeCell ref="B77:I77"/>
    <mergeCell ref="A96:I96"/>
    <mergeCell ref="A90:I90"/>
    <mergeCell ref="A91:I91"/>
    <mergeCell ref="A92:I92"/>
    <mergeCell ref="A93:I93"/>
    <mergeCell ref="A94:I94"/>
    <mergeCell ref="A95:I95"/>
    <mergeCell ref="A84:I84"/>
    <mergeCell ref="A85:I85"/>
    <mergeCell ref="A86:I86"/>
    <mergeCell ref="A87:I87"/>
    <mergeCell ref="A88:I88"/>
    <mergeCell ref="A89:I89"/>
  </mergeCells>
  <conditionalFormatting sqref="A2:I2">
    <cfRule type="cellIs" dxfId="157" priority="1" operator="equal">
      <formula>"Please Select One"</formula>
    </cfRule>
  </conditionalFormatting>
  <dataValidations count="1">
    <dataValidation type="list" showInputMessage="1" showErrorMessage="1" sqref="A2:I2" xr:uid="{F2E260CA-A565-47E1-8D0D-595F34375D4D}">
      <formula1>"Please Select One, Harmonized GAP Audit Checklist, Harmonized GAP Plus+ Audit Checklist"</formula1>
    </dataValidation>
  </dataValidations>
  <pageMargins left="0.5" right="0.5" top="0.5" bottom="1" header="0" footer="0"/>
  <pageSetup orientation="portrait"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rowBreaks count="3" manualBreakCount="3">
    <brk id="32" max="16383" man="1"/>
    <brk id="70" max="16383" man="1"/>
    <brk id="8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1</xdr:col>
                    <xdr:colOff>542925</xdr:colOff>
                    <xdr:row>9</xdr:row>
                    <xdr:rowOff>19050</xdr:rowOff>
                  </from>
                  <to>
                    <xdr:col>4</xdr:col>
                    <xdr:colOff>419100</xdr:colOff>
                    <xdr:row>10</xdr:row>
                    <xdr:rowOff>19050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7</xdr:col>
                    <xdr:colOff>19050</xdr:colOff>
                    <xdr:row>8</xdr:row>
                    <xdr:rowOff>28575</xdr:rowOff>
                  </from>
                  <to>
                    <xdr:col>8</xdr:col>
                    <xdr:colOff>9525</xdr:colOff>
                    <xdr:row>9</xdr:row>
                    <xdr:rowOff>28575</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8</xdr:col>
                    <xdr:colOff>57150</xdr:colOff>
                    <xdr:row>8</xdr:row>
                    <xdr:rowOff>28575</xdr:rowOff>
                  </from>
                  <to>
                    <xdr:col>8</xdr:col>
                    <xdr:colOff>628650</xdr:colOff>
                    <xdr:row>9</xdr:row>
                    <xdr:rowOff>38100</xdr:rowOff>
                  </to>
                </anchor>
              </controlPr>
            </control>
          </mc:Choice>
        </mc:AlternateContent>
        <mc:AlternateContent xmlns:mc="http://schemas.openxmlformats.org/markup-compatibility/2006">
          <mc:Choice Requires="x14">
            <control shapeId="12292" r:id="rId7" name="Check Box 4">
              <controlPr locked="0" defaultSize="0" autoFill="0" autoLine="0" autoPict="0">
                <anchor moveWithCells="1">
                  <from>
                    <xdr:col>7</xdr:col>
                    <xdr:colOff>19050</xdr:colOff>
                    <xdr:row>15</xdr:row>
                    <xdr:rowOff>38100</xdr:rowOff>
                  </from>
                  <to>
                    <xdr:col>7</xdr:col>
                    <xdr:colOff>628650</xdr:colOff>
                    <xdr:row>16</xdr:row>
                    <xdr:rowOff>38100</xdr:rowOff>
                  </to>
                </anchor>
              </controlPr>
            </control>
          </mc:Choice>
        </mc:AlternateContent>
        <mc:AlternateContent xmlns:mc="http://schemas.openxmlformats.org/markup-compatibility/2006">
          <mc:Choice Requires="x14">
            <control shapeId="12293" r:id="rId8" name="Check Box 5">
              <controlPr locked="0" defaultSize="0" autoFill="0" autoLine="0" autoPict="0">
                <anchor moveWithCells="1">
                  <from>
                    <xdr:col>8</xdr:col>
                    <xdr:colOff>57150</xdr:colOff>
                    <xdr:row>15</xdr:row>
                    <xdr:rowOff>38100</xdr:rowOff>
                  </from>
                  <to>
                    <xdr:col>8</xdr:col>
                    <xdr:colOff>619125</xdr:colOff>
                    <xdr:row>16</xdr:row>
                    <xdr:rowOff>47625</xdr:rowOff>
                  </to>
                </anchor>
              </controlPr>
            </control>
          </mc:Choice>
        </mc:AlternateContent>
        <mc:AlternateContent xmlns:mc="http://schemas.openxmlformats.org/markup-compatibility/2006">
          <mc:Choice Requires="x14">
            <control shapeId="12294" r:id="rId9" name="Check Box 6">
              <controlPr locked="0" defaultSize="0" autoFill="0" autoLine="0" autoPict="0">
                <anchor moveWithCells="1">
                  <from>
                    <xdr:col>2</xdr:col>
                    <xdr:colOff>152400</xdr:colOff>
                    <xdr:row>69</xdr:row>
                    <xdr:rowOff>28575</xdr:rowOff>
                  </from>
                  <to>
                    <xdr:col>3</xdr:col>
                    <xdr:colOff>257175</xdr:colOff>
                    <xdr:row>69</xdr:row>
                    <xdr:rowOff>304800</xdr:rowOff>
                  </to>
                </anchor>
              </controlPr>
            </control>
          </mc:Choice>
        </mc:AlternateContent>
        <mc:AlternateContent xmlns:mc="http://schemas.openxmlformats.org/markup-compatibility/2006">
          <mc:Choice Requires="x14">
            <control shapeId="12295" r:id="rId10" name="Check Box 7">
              <controlPr locked="0" defaultSize="0" autoFill="0" autoLine="0" autoPict="0">
                <anchor moveWithCells="1">
                  <from>
                    <xdr:col>3</xdr:col>
                    <xdr:colOff>657225</xdr:colOff>
                    <xdr:row>69</xdr:row>
                    <xdr:rowOff>28575</xdr:rowOff>
                  </from>
                  <to>
                    <xdr:col>4</xdr:col>
                    <xdr:colOff>533400</xdr:colOff>
                    <xdr:row>69</xdr:row>
                    <xdr:rowOff>323850</xdr:rowOff>
                  </to>
                </anchor>
              </controlPr>
            </control>
          </mc:Choice>
        </mc:AlternateContent>
        <mc:AlternateContent xmlns:mc="http://schemas.openxmlformats.org/markup-compatibility/2006">
          <mc:Choice Requires="x14">
            <control shapeId="12296" r:id="rId11" name="Check Box 8">
              <controlPr locked="0" defaultSize="0" autoFill="0" autoLine="0" autoPict="0" altText="Check box to choose Field Operations and Harvesting for Audit Scope">
                <anchor moveWithCells="1">
                  <from>
                    <xdr:col>8</xdr:col>
                    <xdr:colOff>0</xdr:colOff>
                    <xdr:row>35</xdr:row>
                    <xdr:rowOff>28575</xdr:rowOff>
                  </from>
                  <to>
                    <xdr:col>8</xdr:col>
                    <xdr:colOff>609600</xdr:colOff>
                    <xdr:row>38</xdr:row>
                    <xdr:rowOff>38100</xdr:rowOff>
                  </to>
                </anchor>
              </controlPr>
            </control>
          </mc:Choice>
        </mc:AlternateContent>
        <mc:AlternateContent xmlns:mc="http://schemas.openxmlformats.org/markup-compatibility/2006">
          <mc:Choice Requires="x14">
            <control shapeId="12299" r:id="rId12" name="Check Box 11">
              <controlPr locked="0" defaultSize="0" autoFill="0" autoLine="0" autoPict="0">
                <anchor moveWithCells="1">
                  <from>
                    <xdr:col>8</xdr:col>
                    <xdr:colOff>57150</xdr:colOff>
                    <xdr:row>14</xdr:row>
                    <xdr:rowOff>38100</xdr:rowOff>
                  </from>
                  <to>
                    <xdr:col>8</xdr:col>
                    <xdr:colOff>619125</xdr:colOff>
                    <xdr:row>15</xdr:row>
                    <xdr:rowOff>47625</xdr:rowOff>
                  </to>
                </anchor>
              </controlPr>
            </control>
          </mc:Choice>
        </mc:AlternateContent>
        <mc:AlternateContent xmlns:mc="http://schemas.openxmlformats.org/markup-compatibility/2006">
          <mc:Choice Requires="x14">
            <control shapeId="12300" r:id="rId13" name="Check Box 12">
              <controlPr locked="0" defaultSize="0" autoFill="0" autoLine="0" autoPict="0">
                <anchor moveWithCells="1">
                  <from>
                    <xdr:col>7</xdr:col>
                    <xdr:colOff>19050</xdr:colOff>
                    <xdr:row>14</xdr:row>
                    <xdr:rowOff>38100</xdr:rowOff>
                  </from>
                  <to>
                    <xdr:col>7</xdr:col>
                    <xdr:colOff>628650</xdr:colOff>
                    <xdr:row>15</xdr:row>
                    <xdr:rowOff>38100</xdr:rowOff>
                  </to>
                </anchor>
              </controlPr>
            </control>
          </mc:Choice>
        </mc:AlternateContent>
        <mc:AlternateContent xmlns:mc="http://schemas.openxmlformats.org/markup-compatibility/2006">
          <mc:Choice Requires="x14">
            <control shapeId="12301" r:id="rId14" name="Check Box 13">
              <controlPr locked="0" defaultSize="0" autoFill="0" autoLine="0" autoPict="0" altText="Check box to choose Tomato Audit Protocol Packing House  for Audit Scope">
                <anchor moveWithCells="1">
                  <from>
                    <xdr:col>8</xdr:col>
                    <xdr:colOff>0</xdr:colOff>
                    <xdr:row>44</xdr:row>
                    <xdr:rowOff>28575</xdr:rowOff>
                  </from>
                  <to>
                    <xdr:col>8</xdr:col>
                    <xdr:colOff>609600</xdr:colOff>
                    <xdr:row>47</xdr:row>
                    <xdr:rowOff>28575</xdr:rowOff>
                  </to>
                </anchor>
              </controlPr>
            </control>
          </mc:Choice>
        </mc:AlternateContent>
        <mc:AlternateContent xmlns:mc="http://schemas.openxmlformats.org/markup-compatibility/2006">
          <mc:Choice Requires="x14">
            <control shapeId="12302" r:id="rId15" name="Check Box 14">
              <controlPr locked="0" defaultSize="0" autoFill="0" autoLine="0" autoPict="0" altText="Check box to choose Tomato Audit Protocol Greenhouse  for Audit Scope">
                <anchor moveWithCells="1">
                  <from>
                    <xdr:col>7</xdr:col>
                    <xdr:colOff>685800</xdr:colOff>
                    <xdr:row>46</xdr:row>
                    <xdr:rowOff>28575</xdr:rowOff>
                  </from>
                  <to>
                    <xdr:col>8</xdr:col>
                    <xdr:colOff>609600</xdr:colOff>
                    <xdr:row>49</xdr:row>
                    <xdr:rowOff>28575</xdr:rowOff>
                  </to>
                </anchor>
              </controlPr>
            </control>
          </mc:Choice>
        </mc:AlternateContent>
        <mc:AlternateContent xmlns:mc="http://schemas.openxmlformats.org/markup-compatibility/2006">
          <mc:Choice Requires="x14">
            <control shapeId="12304" r:id="rId16" name="Check Box 16">
              <controlPr locked="0" defaultSize="0" autoFill="0" autoLine="0" autoPict="0" altText="Check box to choose Tomato Audit Protocol Packing and Distribution  for Audit Scope">
                <anchor moveWithCells="1">
                  <from>
                    <xdr:col>8</xdr:col>
                    <xdr:colOff>0</xdr:colOff>
                    <xdr:row>47</xdr:row>
                    <xdr:rowOff>180975</xdr:rowOff>
                  </from>
                  <to>
                    <xdr:col>8</xdr:col>
                    <xdr:colOff>609600</xdr:colOff>
                    <xdr:row>51</xdr:row>
                    <xdr:rowOff>0</xdr:rowOff>
                  </to>
                </anchor>
              </controlPr>
            </control>
          </mc:Choice>
        </mc:AlternateContent>
        <mc:AlternateContent xmlns:mc="http://schemas.openxmlformats.org/markup-compatibility/2006">
          <mc:Choice Requires="x14">
            <control shapeId="12311" r:id="rId17" name="Check Box 23">
              <controlPr defaultSize="0" autoFill="0" autoLine="0" autoPict="0" altText="Check box if upload to Azzule is required.">
                <anchor moveWithCells="1">
                  <from>
                    <xdr:col>1</xdr:col>
                    <xdr:colOff>0</xdr:colOff>
                    <xdr:row>55</xdr:row>
                    <xdr:rowOff>19050</xdr:rowOff>
                  </from>
                  <to>
                    <xdr:col>2</xdr:col>
                    <xdr:colOff>133350</xdr:colOff>
                    <xdr:row>56</xdr:row>
                    <xdr:rowOff>9525</xdr:rowOff>
                  </to>
                </anchor>
              </controlPr>
            </control>
          </mc:Choice>
        </mc:AlternateContent>
        <mc:AlternateContent xmlns:mc="http://schemas.openxmlformats.org/markup-compatibility/2006">
          <mc:Choice Requires="x14">
            <control shapeId="12297" r:id="rId18" name="Check Box 9">
              <controlPr locked="0" defaultSize="0" autoFill="0" autoLine="0" autoPict="0" altText="Check box to choose Post Harvest Operations for Audit Scope">
                <anchor moveWithCells="1">
                  <from>
                    <xdr:col>8</xdr:col>
                    <xdr:colOff>0</xdr:colOff>
                    <xdr:row>38</xdr:row>
                    <xdr:rowOff>19050</xdr:rowOff>
                  </from>
                  <to>
                    <xdr:col>8</xdr:col>
                    <xdr:colOff>609600</xdr:colOff>
                    <xdr:row>39</xdr:row>
                    <xdr:rowOff>28575</xdr:rowOff>
                  </to>
                </anchor>
              </controlPr>
            </control>
          </mc:Choice>
        </mc:AlternateContent>
        <mc:AlternateContent xmlns:mc="http://schemas.openxmlformats.org/markup-compatibility/2006">
          <mc:Choice Requires="x14">
            <control shapeId="12298" r:id="rId19" name="Check Box 10">
              <controlPr locked="0" defaultSize="0" autoFill="0" autoLine="0" autoPict="0" altText="Check box to choose Logo Use for Audit Scope">
                <anchor moveWithCells="1">
                  <from>
                    <xdr:col>7</xdr:col>
                    <xdr:colOff>685800</xdr:colOff>
                    <xdr:row>42</xdr:row>
                    <xdr:rowOff>28575</xdr:rowOff>
                  </from>
                  <to>
                    <xdr:col>8</xdr:col>
                    <xdr:colOff>609600</xdr:colOff>
                    <xdr:row>43</xdr:row>
                    <xdr:rowOff>19050</xdr:rowOff>
                  </to>
                </anchor>
              </controlPr>
            </control>
          </mc:Choice>
        </mc:AlternateContent>
        <mc:AlternateContent xmlns:mc="http://schemas.openxmlformats.org/markup-compatibility/2006">
          <mc:Choice Requires="x14">
            <control shapeId="12331" r:id="rId20" name="Check Box 43">
              <controlPr defaultSize="0" autoFill="0" autoLine="0" autoPict="0" altText="check box">
                <anchor moveWithCells="1">
                  <from>
                    <xdr:col>8</xdr:col>
                    <xdr:colOff>0</xdr:colOff>
                    <xdr:row>39</xdr:row>
                    <xdr:rowOff>19050</xdr:rowOff>
                  </from>
                  <to>
                    <xdr:col>9</xdr:col>
                    <xdr:colOff>171450</xdr:colOff>
                    <xdr:row>40</xdr:row>
                    <xdr:rowOff>38100</xdr:rowOff>
                  </to>
                </anchor>
              </controlPr>
            </control>
          </mc:Choice>
        </mc:AlternateContent>
        <mc:AlternateContent xmlns:mc="http://schemas.openxmlformats.org/markup-compatibility/2006">
          <mc:Choice Requires="x14">
            <control shapeId="12332" r:id="rId21" name="Check Box 44">
              <controlPr defaultSize="0" autoFill="0" autoLine="0" autoPict="0" altText="Check box">
                <anchor moveWithCells="1">
                  <from>
                    <xdr:col>8</xdr:col>
                    <xdr:colOff>0</xdr:colOff>
                    <xdr:row>40</xdr:row>
                    <xdr:rowOff>19050</xdr:rowOff>
                  </from>
                  <to>
                    <xdr:col>9</xdr:col>
                    <xdr:colOff>171450</xdr:colOff>
                    <xdr:row>41</xdr:row>
                    <xdr:rowOff>38100</xdr:rowOff>
                  </to>
                </anchor>
              </controlPr>
            </control>
          </mc:Choice>
        </mc:AlternateContent>
        <mc:AlternateContent xmlns:mc="http://schemas.openxmlformats.org/markup-compatibility/2006">
          <mc:Choice Requires="x14">
            <control shapeId="12333" r:id="rId22" name="Check Box 45">
              <controlPr defaultSize="0" autoFill="0" autoLine="0" autoPict="0" altText="Check box">
                <anchor moveWithCells="1">
                  <from>
                    <xdr:col>8</xdr:col>
                    <xdr:colOff>0</xdr:colOff>
                    <xdr:row>41</xdr:row>
                    <xdr:rowOff>19050</xdr:rowOff>
                  </from>
                  <to>
                    <xdr:col>9</xdr:col>
                    <xdr:colOff>171450</xdr:colOff>
                    <xdr:row>42</xdr:row>
                    <xdr:rowOff>38100</xdr:rowOff>
                  </to>
                </anchor>
              </controlPr>
            </control>
          </mc:Choice>
        </mc:AlternateContent>
        <mc:AlternateContent xmlns:mc="http://schemas.openxmlformats.org/markup-compatibility/2006">
          <mc:Choice Requires="x14">
            <control shapeId="4" r:id="rId23" name="Check Box 46">
              <controlPr defaultSize="0" autoFill="0" autoLine="0" autoPict="0" altText="Check box">
                <anchor moveWithCells="1">
                  <from>
                    <xdr:col>7</xdr:col>
                    <xdr:colOff>685800</xdr:colOff>
                    <xdr:row>43</xdr:row>
                    <xdr:rowOff>0</xdr:rowOff>
                  </from>
                  <to>
                    <xdr:col>8</xdr:col>
                    <xdr:colOff>295275</xdr:colOff>
                    <xdr:row>45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2"/>
  <sheetViews>
    <sheetView view="pageLayout" zoomScaleNormal="100" workbookViewId="0">
      <selection activeCell="E23" sqref="E23"/>
    </sheetView>
  </sheetViews>
  <sheetFormatPr defaultColWidth="8.7109375" defaultRowHeight="15" x14ac:dyDescent="0.25"/>
  <cols>
    <col min="1" max="8" width="10.28515625" customWidth="1"/>
  </cols>
  <sheetData>
    <row r="1" spans="1:8" s="5" customFormat="1" ht="18.75" x14ac:dyDescent="0.25">
      <c r="A1" s="269" t="s">
        <v>116</v>
      </c>
      <c r="B1" s="270"/>
      <c r="C1" s="270"/>
      <c r="D1" s="270"/>
      <c r="E1" s="270"/>
      <c r="F1" s="270"/>
      <c r="G1" s="270"/>
      <c r="H1" s="271"/>
    </row>
    <row r="2" spans="1:8" s="7" customFormat="1" ht="29.45" customHeight="1" x14ac:dyDescent="0.3">
      <c r="A2" s="266" t="s">
        <v>117</v>
      </c>
      <c r="B2" s="267"/>
      <c r="C2" s="267"/>
      <c r="D2" s="267"/>
      <c r="E2" s="267"/>
      <c r="F2" s="267"/>
      <c r="G2" s="267"/>
      <c r="H2" s="268"/>
    </row>
    <row r="3" spans="1:8" s="5" customFormat="1" ht="15.75" x14ac:dyDescent="0.25">
      <c r="A3" s="262"/>
      <c r="B3" s="263"/>
      <c r="C3" s="263"/>
      <c r="D3" s="263"/>
      <c r="E3" s="263"/>
      <c r="F3" s="263"/>
      <c r="G3" s="263"/>
      <c r="H3" s="263"/>
    </row>
    <row r="4" spans="1:8" s="9" customFormat="1" ht="30" customHeight="1" x14ac:dyDescent="0.25">
      <c r="A4" s="8">
        <v>1</v>
      </c>
      <c r="B4" s="264" t="s">
        <v>118</v>
      </c>
      <c r="C4" s="264"/>
      <c r="D4" s="264"/>
      <c r="E4" s="264"/>
      <c r="F4" s="264"/>
      <c r="G4" s="264"/>
      <c r="H4" s="264"/>
    </row>
    <row r="5" spans="1:8" s="9" customFormat="1" ht="30" customHeight="1" x14ac:dyDescent="0.25">
      <c r="A5" s="8">
        <v>2</v>
      </c>
      <c r="B5" s="264" t="s">
        <v>119</v>
      </c>
      <c r="C5" s="264"/>
      <c r="D5" s="264"/>
      <c r="E5" s="264"/>
      <c r="F5" s="264"/>
      <c r="G5" s="264"/>
      <c r="H5" s="264"/>
    </row>
    <row r="6" spans="1:8" s="9" customFormat="1" ht="30" customHeight="1" x14ac:dyDescent="0.25">
      <c r="A6" s="8">
        <v>3</v>
      </c>
      <c r="B6" s="264" t="s">
        <v>120</v>
      </c>
      <c r="C6" s="264"/>
      <c r="D6" s="264"/>
      <c r="E6" s="264"/>
      <c r="F6" s="264"/>
      <c r="G6" s="264"/>
      <c r="H6" s="264"/>
    </row>
    <row r="7" spans="1:8" s="9" customFormat="1" ht="30" customHeight="1" x14ac:dyDescent="0.25">
      <c r="A7" s="8">
        <v>4</v>
      </c>
      <c r="B7" s="264" t="s">
        <v>121</v>
      </c>
      <c r="C7" s="264"/>
      <c r="D7" s="264"/>
      <c r="E7" s="264"/>
      <c r="F7" s="264"/>
      <c r="G7" s="264"/>
      <c r="H7" s="264"/>
    </row>
    <row r="8" spans="1:8" s="9" customFormat="1" ht="75" customHeight="1" x14ac:dyDescent="0.25">
      <c r="A8" s="8">
        <v>5</v>
      </c>
      <c r="B8" s="264" t="s">
        <v>122</v>
      </c>
      <c r="C8" s="264"/>
      <c r="D8" s="264"/>
      <c r="E8" s="264"/>
      <c r="F8" s="264"/>
      <c r="G8" s="264"/>
      <c r="H8" s="264"/>
    </row>
    <row r="9" spans="1:8" s="9" customFormat="1" ht="30" customHeight="1" x14ac:dyDescent="0.25">
      <c r="A9" s="8">
        <v>6</v>
      </c>
      <c r="B9" s="264" t="s">
        <v>123</v>
      </c>
      <c r="C9" s="264"/>
      <c r="D9" s="264"/>
      <c r="E9" s="264"/>
      <c r="F9" s="264"/>
      <c r="G9" s="264"/>
      <c r="H9" s="264"/>
    </row>
    <row r="10" spans="1:8" s="5" customFormat="1" ht="26.45" customHeight="1" x14ac:dyDescent="0.25"/>
    <row r="11" spans="1:8" s="5" customFormat="1" ht="75" customHeight="1" x14ac:dyDescent="0.25">
      <c r="A11" s="261" t="s">
        <v>124</v>
      </c>
      <c r="B11" s="265"/>
      <c r="C11" s="265"/>
      <c r="D11" s="265"/>
      <c r="E11" s="265"/>
      <c r="F11" s="265"/>
      <c r="G11" s="265"/>
      <c r="H11" s="265"/>
    </row>
    <row r="12" spans="1:8" s="5" customFormat="1" ht="75" customHeight="1" x14ac:dyDescent="0.25">
      <c r="A12" s="261" t="s">
        <v>125</v>
      </c>
      <c r="B12" s="261"/>
      <c r="C12" s="261"/>
      <c r="D12" s="261"/>
      <c r="E12" s="261"/>
      <c r="F12" s="261"/>
      <c r="G12" s="261"/>
      <c r="H12" s="261"/>
    </row>
  </sheetData>
  <sheetProtection algorithmName="SHA-512" hashValue="wVOZa7P9EybM8sHYSmOJAqEIAIGl+sYi4MApqwAkj92b/RO5SR4wI3D0+0/RbL8ob4cvfCrqoCAb2DkRi045DQ==" saltValue="61dYozE9BBklShkcXwHqbg==" spinCount="100000" sheet="1" formatCells="0" formatColumns="0" formatRows="0"/>
  <mergeCells count="11">
    <mergeCell ref="A2:H2"/>
    <mergeCell ref="A1:H1"/>
    <mergeCell ref="B4:H4"/>
    <mergeCell ref="B5:H5"/>
    <mergeCell ref="B6:H6"/>
    <mergeCell ref="A12:H12"/>
    <mergeCell ref="A3:H3"/>
    <mergeCell ref="B8:H8"/>
    <mergeCell ref="B7:H7"/>
    <mergeCell ref="B9:H9"/>
    <mergeCell ref="A11:H11"/>
  </mergeCells>
  <pageMargins left="0.7" right="0.7" top="0.75" bottom="0.75" header="0.3" footer="0.3"/>
  <pageSetup orientation="portrait"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76"/>
  <sheetViews>
    <sheetView view="pageLayout" zoomScaleNormal="100" workbookViewId="0">
      <selection activeCell="E62" sqref="E62"/>
    </sheetView>
  </sheetViews>
  <sheetFormatPr defaultColWidth="8.85546875" defaultRowHeight="15" x14ac:dyDescent="0.25"/>
  <cols>
    <col min="2" max="2" width="38.42578125" customWidth="1"/>
    <col min="3" max="3" width="10" customWidth="1"/>
    <col min="4" max="4" width="5.140625" customWidth="1"/>
    <col min="5" max="5" width="6.42578125" customWidth="1"/>
    <col min="6" max="7" width="5.140625" customWidth="1"/>
    <col min="8" max="8" width="40.7109375" customWidth="1"/>
  </cols>
  <sheetData>
    <row r="1" spans="1:8" s="9" customFormat="1" ht="19.899999999999999" customHeight="1" x14ac:dyDescent="0.25">
      <c r="A1" s="273" t="s">
        <v>126</v>
      </c>
      <c r="B1" s="273"/>
      <c r="C1" s="274" t="s">
        <v>127</v>
      </c>
      <c r="D1" s="274"/>
      <c r="E1" s="274"/>
      <c r="F1" s="275">
        <f>'Cover Page'!B6</f>
        <v>0</v>
      </c>
      <c r="G1" s="275"/>
      <c r="H1" s="275"/>
    </row>
    <row r="2" spans="1:8" s="9" customFormat="1" ht="19.899999999999999" customHeight="1" x14ac:dyDescent="0.25">
      <c r="A2" s="273"/>
      <c r="B2" s="273"/>
      <c r="C2" s="274" t="s">
        <v>128</v>
      </c>
      <c r="D2" s="274"/>
      <c r="E2" s="274"/>
      <c r="F2" s="276">
        <f>'Cover Page'!D20</f>
        <v>0</v>
      </c>
      <c r="G2" s="277"/>
      <c r="H2" s="278"/>
    </row>
    <row r="3" spans="1:8" s="9" customFormat="1" ht="48" customHeight="1" x14ac:dyDescent="0.25">
      <c r="A3" s="11" t="s">
        <v>129</v>
      </c>
      <c r="B3" s="12" t="s">
        <v>130</v>
      </c>
      <c r="C3" s="13" t="s">
        <v>131</v>
      </c>
      <c r="D3" s="13" t="s">
        <v>132</v>
      </c>
      <c r="E3" s="13" t="s">
        <v>133</v>
      </c>
      <c r="F3" s="13" t="s">
        <v>134</v>
      </c>
      <c r="G3" s="13" t="s">
        <v>135</v>
      </c>
      <c r="H3" s="14" t="s">
        <v>136</v>
      </c>
    </row>
    <row r="4" spans="1:8" s="18" customFormat="1" ht="17.25" customHeight="1" x14ac:dyDescent="0.25">
      <c r="A4" s="15" t="s">
        <v>137</v>
      </c>
      <c r="B4" s="16" t="s">
        <v>138</v>
      </c>
      <c r="C4" s="17">
        <f>SUM(C5:C18)</f>
        <v>72</v>
      </c>
      <c r="D4" s="17">
        <f>SUM(D5:D18)</f>
        <v>0</v>
      </c>
      <c r="E4" s="17">
        <f>SUM(E5:E18)</f>
        <v>0</v>
      </c>
      <c r="F4" s="17">
        <f>SUM(F5:F18)</f>
        <v>0</v>
      </c>
      <c r="G4" s="17">
        <f>SUM(G5:G18)</f>
        <v>0</v>
      </c>
      <c r="H4" s="39">
        <f>D4/(C4-G4)</f>
        <v>0</v>
      </c>
    </row>
    <row r="5" spans="1:8" s="9" customFormat="1" ht="17.25" customHeight="1" x14ac:dyDescent="0.25">
      <c r="A5" s="19" t="s">
        <v>139</v>
      </c>
      <c r="B5" s="20" t="s">
        <v>140</v>
      </c>
      <c r="C5" s="19">
        <v>5</v>
      </c>
      <c r="D5" s="19">
        <f>COUNTIF('Checklist-General Questions'!E6:E10, "✓")</f>
        <v>0</v>
      </c>
      <c r="E5" s="19">
        <f>COUNTIF('Checklist-General Questions'!F6:F10, "✓")</f>
        <v>0</v>
      </c>
      <c r="F5" s="19">
        <f>COUNTIF('Checklist-General Questions'!G6:G10, "✓")</f>
        <v>0</v>
      </c>
      <c r="G5" s="19">
        <f>COUNTIF('Checklist-General Questions'!H6:H10, "✓")</f>
        <v>0</v>
      </c>
      <c r="H5" s="53"/>
    </row>
    <row r="6" spans="1:8" s="9" customFormat="1" ht="17.25" customHeight="1" x14ac:dyDescent="0.25">
      <c r="A6" s="19" t="s">
        <v>141</v>
      </c>
      <c r="B6" s="20" t="s">
        <v>142</v>
      </c>
      <c r="C6" s="19">
        <v>5</v>
      </c>
      <c r="D6" s="19">
        <f>COUNTIF('Checklist-General Questions'!E12:E16, "✓")</f>
        <v>0</v>
      </c>
      <c r="E6" s="19">
        <f>COUNTIF('Checklist-General Questions'!F12:F16, "✓")</f>
        <v>0</v>
      </c>
      <c r="F6" s="19">
        <f>COUNTIF('Checklist-General Questions'!G12:G16, "✓")</f>
        <v>0</v>
      </c>
      <c r="G6" s="19">
        <f>COUNTIF('Checklist-General Questions'!H12:H16, "✓")</f>
        <v>0</v>
      </c>
      <c r="H6" s="53"/>
    </row>
    <row r="7" spans="1:8" s="9" customFormat="1" ht="17.25" customHeight="1" x14ac:dyDescent="0.25">
      <c r="A7" s="19" t="s">
        <v>143</v>
      </c>
      <c r="B7" s="20" t="s">
        <v>144</v>
      </c>
      <c r="C7" s="19">
        <v>4</v>
      </c>
      <c r="D7" s="19">
        <f>COUNTIF('Checklist-General Questions'!E18:E21, "✓")</f>
        <v>0</v>
      </c>
      <c r="E7" s="19">
        <f>COUNTIF('Checklist-General Questions'!F18:F21, "✓")</f>
        <v>0</v>
      </c>
      <c r="F7" s="19">
        <f>COUNTIF('Checklist-General Questions'!G18:G21, "✓")</f>
        <v>0</v>
      </c>
      <c r="G7" s="19">
        <f>COUNTIF('Checklist-General Questions'!H18:H21, "✓")</f>
        <v>0</v>
      </c>
      <c r="H7" s="53"/>
    </row>
    <row r="8" spans="1:8" s="9" customFormat="1" ht="17.25" customHeight="1" x14ac:dyDescent="0.25">
      <c r="A8" s="19" t="s">
        <v>145</v>
      </c>
      <c r="B8" s="20" t="s">
        <v>146</v>
      </c>
      <c r="C8" s="19">
        <v>3</v>
      </c>
      <c r="D8" s="19">
        <f>COUNTIF('Checklist-General Questions'!E23:E25, "✓")</f>
        <v>0</v>
      </c>
      <c r="E8" s="19">
        <f>COUNTIF('Checklist-General Questions'!F23:F25, "✓")</f>
        <v>0</v>
      </c>
      <c r="F8" s="19">
        <f>COUNTIF('Checklist-General Questions'!G23:G25, "✓")</f>
        <v>0</v>
      </c>
      <c r="G8" s="19">
        <f>COUNTIF('Checklist-General Questions'!H23:H25, "✓")</f>
        <v>0</v>
      </c>
      <c r="H8" s="53"/>
    </row>
    <row r="9" spans="1:8" s="9" customFormat="1" ht="17.25" customHeight="1" x14ac:dyDescent="0.25">
      <c r="A9" s="19" t="s">
        <v>147</v>
      </c>
      <c r="B9" s="20" t="s">
        <v>148</v>
      </c>
      <c r="C9" s="19">
        <v>3</v>
      </c>
      <c r="D9" s="19">
        <f>COUNTIF('Checklist-General Questions'!E27:E29, "✓")</f>
        <v>0</v>
      </c>
      <c r="E9" s="19">
        <f>COUNTIF('Checklist-General Questions'!F27:F29, "✓")</f>
        <v>0</v>
      </c>
      <c r="F9" s="19">
        <f>COUNTIF('Checklist-General Questions'!G27:G29, "✓")</f>
        <v>0</v>
      </c>
      <c r="G9" s="19">
        <f>COUNTIF('Checklist-General Questions'!H27:H29, "✓")</f>
        <v>0</v>
      </c>
      <c r="H9" s="53"/>
    </row>
    <row r="10" spans="1:8" s="9" customFormat="1" ht="17.25" customHeight="1" x14ac:dyDescent="0.25">
      <c r="A10" s="19" t="s">
        <v>149</v>
      </c>
      <c r="B10" s="20" t="s">
        <v>150</v>
      </c>
      <c r="C10" s="19">
        <v>5</v>
      </c>
      <c r="D10" s="19">
        <f>COUNTIF('Checklist-General Questions'!E31:E35, "✓")</f>
        <v>0</v>
      </c>
      <c r="E10" s="19">
        <f>COUNTIF('Checklist-General Questions'!F31:F35, "✓")</f>
        <v>0</v>
      </c>
      <c r="F10" s="19">
        <f>COUNTIF('Checklist-General Questions'!G31:G35, "✓")</f>
        <v>0</v>
      </c>
      <c r="G10" s="19">
        <f>COUNTIF('Checklist-General Questions'!H31:H35, "✓")</f>
        <v>0</v>
      </c>
      <c r="H10" s="53"/>
    </row>
    <row r="11" spans="1:8" s="9" customFormat="1" ht="17.25" customHeight="1" x14ac:dyDescent="0.25">
      <c r="A11" s="19" t="s">
        <v>151</v>
      </c>
      <c r="B11" s="20" t="s">
        <v>152</v>
      </c>
      <c r="C11" s="19">
        <v>3</v>
      </c>
      <c r="D11" s="19">
        <f>COUNTIF('Checklist-General Questions'!E37:E39, "✓")</f>
        <v>0</v>
      </c>
      <c r="E11" s="19">
        <f>COUNTIF('Checklist-General Questions'!F37:F39, "✓")</f>
        <v>0</v>
      </c>
      <c r="F11" s="19">
        <f>COUNTIF('Checklist-General Questions'!G37:G39, "✓")</f>
        <v>0</v>
      </c>
      <c r="G11" s="19">
        <f>COUNTIF('Checklist-General Questions'!H37:H39, "✓")</f>
        <v>0</v>
      </c>
      <c r="H11" s="53"/>
    </row>
    <row r="12" spans="1:8" s="9" customFormat="1" ht="30" customHeight="1" x14ac:dyDescent="0.25">
      <c r="A12" s="19" t="s">
        <v>153</v>
      </c>
      <c r="B12" s="20" t="s">
        <v>154</v>
      </c>
      <c r="C12" s="19">
        <v>4</v>
      </c>
      <c r="D12" s="19">
        <f>COUNTIF('Checklist-General Questions'!E41:E44, "✓")</f>
        <v>0</v>
      </c>
      <c r="E12" s="19">
        <f>COUNTIF('Checklist-General Questions'!F41:F44, "✓")</f>
        <v>0</v>
      </c>
      <c r="F12" s="19">
        <f>COUNTIF('Checklist-General Questions'!G41:G44, "✓")</f>
        <v>0</v>
      </c>
      <c r="G12" s="19">
        <f>COUNTIF('Checklist-General Questions'!H41:H44, "✓")</f>
        <v>0</v>
      </c>
      <c r="H12" s="53"/>
    </row>
    <row r="13" spans="1:8" s="9" customFormat="1" ht="17.25" customHeight="1" x14ac:dyDescent="0.25">
      <c r="A13" s="19" t="s">
        <v>155</v>
      </c>
      <c r="B13" s="20" t="s">
        <v>156</v>
      </c>
      <c r="C13" s="19">
        <v>1</v>
      </c>
      <c r="D13" s="19">
        <f>COUNTIF('Checklist-General Questions'!E46, "✓")</f>
        <v>0</v>
      </c>
      <c r="E13" s="19">
        <f>COUNTIF('Checklist-General Questions'!F46, "✓")</f>
        <v>0</v>
      </c>
      <c r="F13" s="19">
        <f>COUNTIF('Checklist-General Questions'!G46, "✓")</f>
        <v>0</v>
      </c>
      <c r="G13" s="19">
        <f>COUNTIF('Checklist-General Questions'!H46, "✓")</f>
        <v>0</v>
      </c>
      <c r="H13" s="53"/>
    </row>
    <row r="14" spans="1:8" s="9" customFormat="1" ht="33" customHeight="1" x14ac:dyDescent="0.25">
      <c r="A14" s="19" t="s">
        <v>157</v>
      </c>
      <c r="B14" s="20" t="s">
        <v>158</v>
      </c>
      <c r="C14" s="19">
        <v>22</v>
      </c>
      <c r="D14" s="19">
        <f>COUNTIF('Checklist-General Questions'!E48:E69, "✓")</f>
        <v>0</v>
      </c>
      <c r="E14" s="19">
        <f>COUNTIF('Checklist-General Questions'!F48:F69, "✓")</f>
        <v>0</v>
      </c>
      <c r="F14" s="19">
        <f>COUNTIF('Checklist-General Questions'!G48:G69, "✓")</f>
        <v>0</v>
      </c>
      <c r="G14" s="19">
        <f>COUNTIF('Checklist-General Questions'!H48:H69, "✓")</f>
        <v>0</v>
      </c>
      <c r="H14" s="53"/>
    </row>
    <row r="15" spans="1:8" s="9" customFormat="1" ht="17.25" customHeight="1" x14ac:dyDescent="0.25">
      <c r="A15" s="19" t="s">
        <v>159</v>
      </c>
      <c r="B15" s="20" t="s">
        <v>160</v>
      </c>
      <c r="C15" s="19">
        <v>9</v>
      </c>
      <c r="D15" s="19">
        <f>COUNTIF('Checklist-General Questions'!E71:E79, "✓")</f>
        <v>0</v>
      </c>
      <c r="E15" s="19">
        <f>COUNTIF('Checklist-General Questions'!F71:F79, "✓")</f>
        <v>0</v>
      </c>
      <c r="F15" s="19">
        <f>COUNTIF('Checklist-General Questions'!G71:G79, "✓")</f>
        <v>0</v>
      </c>
      <c r="G15" s="19">
        <f>COUNTIF('Checklist-General Questions'!H71:H79, "✓")</f>
        <v>0</v>
      </c>
      <c r="H15" s="53"/>
    </row>
    <row r="16" spans="1:8" s="9" customFormat="1" ht="17.25" customHeight="1" x14ac:dyDescent="0.25">
      <c r="A16" s="19" t="s">
        <v>161</v>
      </c>
      <c r="B16" s="20" t="s">
        <v>162</v>
      </c>
      <c r="C16" s="19">
        <v>2</v>
      </c>
      <c r="D16" s="19">
        <f>COUNTIF('Checklist-General Questions'!E81:E82, "✓")</f>
        <v>0</v>
      </c>
      <c r="E16" s="19">
        <f>COUNTIF('Checklist-General Questions'!F81:F82, "✓")</f>
        <v>0</v>
      </c>
      <c r="F16" s="19">
        <f>COUNTIF('Checklist-General Questions'!G81:G82, "✓")</f>
        <v>0</v>
      </c>
      <c r="G16" s="19">
        <f>COUNTIF('Checklist-General Questions'!H81:H82, "✓")</f>
        <v>0</v>
      </c>
      <c r="H16" s="53"/>
    </row>
    <row r="17" spans="1:8" s="9" customFormat="1" ht="17.25" customHeight="1" x14ac:dyDescent="0.25">
      <c r="A17" s="19" t="s">
        <v>163</v>
      </c>
      <c r="B17" s="20" t="s">
        <v>164</v>
      </c>
      <c r="C17" s="19">
        <v>4</v>
      </c>
      <c r="D17" s="19">
        <f>COUNTIF('Checklist-General Questions'!E84:E87, "✓")</f>
        <v>0</v>
      </c>
      <c r="E17" s="19">
        <f>COUNTIF('Checklist-General Questions'!F84:F87, "✓")</f>
        <v>0</v>
      </c>
      <c r="F17" s="19">
        <f>COUNTIF('Checklist-General Questions'!G84:G87, "✓")</f>
        <v>0</v>
      </c>
      <c r="G17" s="19">
        <f>COUNTIF('Checklist-General Questions'!H84:H87, "✓")</f>
        <v>0</v>
      </c>
      <c r="H17" s="53"/>
    </row>
    <row r="18" spans="1:8" s="9" customFormat="1" ht="17.25" customHeight="1" x14ac:dyDescent="0.25">
      <c r="A18" s="19" t="s">
        <v>165</v>
      </c>
      <c r="B18" s="20" t="s">
        <v>166</v>
      </c>
      <c r="C18" s="19">
        <v>2</v>
      </c>
      <c r="D18" s="19">
        <f>COUNTIF('Checklist-General Questions'!E88:E90, "✓")</f>
        <v>0</v>
      </c>
      <c r="E18" s="19">
        <f>COUNTIF('Checklist-General Questions'!F88:F90, "✓")</f>
        <v>0</v>
      </c>
      <c r="F18" s="19">
        <f>COUNTIF('Checklist-General Questions'!G88:G90, "✓")</f>
        <v>0</v>
      </c>
      <c r="G18" s="19">
        <f>COUNTIF('Checklist-General Questions'!H88:H90, "✓")</f>
        <v>0</v>
      </c>
      <c r="H18" s="64"/>
    </row>
    <row r="19" spans="1:8" s="9" customFormat="1" ht="17.25" customHeight="1" x14ac:dyDescent="0.25">
      <c r="A19" s="22" t="s">
        <v>167</v>
      </c>
      <c r="B19" s="23" t="s">
        <v>168</v>
      </c>
      <c r="C19" s="24">
        <f>SUM(C20:C32)</f>
        <v>54</v>
      </c>
      <c r="D19" s="24">
        <f>SUM(D20:D32)</f>
        <v>0</v>
      </c>
      <c r="E19" s="24">
        <f>SUM(E20:E32)</f>
        <v>0</v>
      </c>
      <c r="F19" s="24">
        <f>SUM(F20:F32)</f>
        <v>0</v>
      </c>
      <c r="G19" s="24">
        <f>SUM(G20:G32)</f>
        <v>0</v>
      </c>
      <c r="H19" s="39">
        <f>D19/(C19-G19)</f>
        <v>0</v>
      </c>
    </row>
    <row r="20" spans="1:8" s="9" customFormat="1" ht="17.25" customHeight="1" x14ac:dyDescent="0.25">
      <c r="A20" s="19" t="s">
        <v>169</v>
      </c>
      <c r="B20" s="20" t="s">
        <v>170</v>
      </c>
      <c r="C20" s="19">
        <v>5</v>
      </c>
      <c r="D20" s="19">
        <f>COUNTIF('Checklist-Field Ops'!E6:E10, "✓")</f>
        <v>0</v>
      </c>
      <c r="E20" s="19">
        <f>COUNTIF('Checklist-Field Ops'!F6:F10, "✓")</f>
        <v>0</v>
      </c>
      <c r="F20" s="19">
        <f>COUNTIF('Checklist-Field Ops'!G6:G10, "✓")</f>
        <v>0</v>
      </c>
      <c r="G20" s="19" t="str">
        <f>IF('Cover Page'!A2= "Harmonized GAP Plus+ Audit Checklist", 'Master Question List'!O3, IF(AND('Cover Page'!A2="Harmonized GAP Audit Checklist", 'Master Question List'!L3= TRUE), 'Master Question List'!O3, "0"))</f>
        <v>0</v>
      </c>
      <c r="H20" s="38"/>
    </row>
    <row r="21" spans="1:8" s="9" customFormat="1" ht="30.2" customHeight="1" x14ac:dyDescent="0.25">
      <c r="A21" s="19" t="s">
        <v>171</v>
      </c>
      <c r="B21" s="20" t="s">
        <v>173</v>
      </c>
      <c r="C21" s="19">
        <v>3</v>
      </c>
      <c r="D21" s="19">
        <f>COUNTIF('Checklist-Field Ops'!E12:E14, "✓")</f>
        <v>0</v>
      </c>
      <c r="E21" s="19">
        <f>COUNTIF('Checklist-Field Ops'!F12:F14, "✓")</f>
        <v>0</v>
      </c>
      <c r="F21" s="19">
        <f>COUNTIF('Checklist-Field Ops'!G12:G14, "✓")</f>
        <v>0</v>
      </c>
      <c r="G21" s="19" t="str">
        <f>IF('Cover Page'!A2= "Harmonized GAP Plus+ Audit Checklist", 'Master Question List'!O4, IF(AND('Cover Page'!A2="Harmonized GAP Audit Checklist", 'Master Question List'!L3= TRUE), 'Master Question List'!O4, "0"))</f>
        <v>0</v>
      </c>
      <c r="H21" s="53" t="s">
        <v>68</v>
      </c>
    </row>
    <row r="22" spans="1:8" s="9" customFormat="1" ht="17.25" customHeight="1" x14ac:dyDescent="0.25">
      <c r="A22" s="19" t="s">
        <v>172</v>
      </c>
      <c r="B22" s="20" t="s">
        <v>175</v>
      </c>
      <c r="C22" s="19">
        <v>1</v>
      </c>
      <c r="D22" s="19">
        <f>COUNTIF('Checklist-Field Ops'!E16:E16, "✓")</f>
        <v>0</v>
      </c>
      <c r="E22" s="19">
        <f>COUNTIF('Checklist-Field Ops'!F16:F16, "✓")</f>
        <v>0</v>
      </c>
      <c r="F22" s="19">
        <f>COUNTIF('Checklist-Field Ops'!G16:G16, "✓")</f>
        <v>0</v>
      </c>
      <c r="G22" s="19" t="str">
        <f>IF('Cover Page'!A2= "Harmonized GAP Plus+ Audit Checklist", 'Master Question List'!O5, IF(AND('Cover Page'!A2="Harmonized GAP Audit Checklist", 'Master Question List'!L3= TRUE), 'Master Question List'!O5, "0"))</f>
        <v>0</v>
      </c>
      <c r="H22" s="53"/>
    </row>
    <row r="23" spans="1:8" s="9" customFormat="1" ht="16.5" customHeight="1" x14ac:dyDescent="0.25">
      <c r="A23" s="19" t="s">
        <v>174</v>
      </c>
      <c r="B23" s="20" t="s">
        <v>177</v>
      </c>
      <c r="C23" s="19">
        <v>6</v>
      </c>
      <c r="D23" s="19">
        <f>COUNTIF('Checklist-Field Ops'!E18:E23, "✓")</f>
        <v>0</v>
      </c>
      <c r="E23" s="19">
        <f>COUNTIF('Checklist-Field Ops'!F18:F23, "✓")</f>
        <v>0</v>
      </c>
      <c r="F23" s="19">
        <f>COUNTIF('Checklist-Field Ops'!G18:G23, "✓")</f>
        <v>0</v>
      </c>
      <c r="G23" s="19" t="str">
        <f>IF('Cover Page'!A2= "Harmonized GAP Plus+ Audit Checklist", 'Master Question List'!O6, IF(AND('Cover Page'!A2="Harmonized GAP Audit Checklist", 'Master Question List'!L3= TRUE), 'Master Question List'!O6, "0"))</f>
        <v>0</v>
      </c>
      <c r="H23" s="54" t="s">
        <v>68</v>
      </c>
    </row>
    <row r="24" spans="1:8" s="9" customFormat="1" ht="16.5" customHeight="1" x14ac:dyDescent="0.25">
      <c r="A24" s="19" t="s">
        <v>176</v>
      </c>
      <c r="B24" s="20" t="s">
        <v>179</v>
      </c>
      <c r="C24" s="19">
        <v>3</v>
      </c>
      <c r="D24" s="19">
        <f>COUNTIF('Checklist-Field Ops'!E25:E27, "✓")</f>
        <v>0</v>
      </c>
      <c r="E24" s="19">
        <f>COUNTIF('Checklist-Field Ops'!F25:F27, "✓")</f>
        <v>0</v>
      </c>
      <c r="F24" s="19">
        <f>COUNTIF('Checklist-Field Ops'!G25:G27, "✓")</f>
        <v>0</v>
      </c>
      <c r="G24" s="19" t="str">
        <f>IF('Cover Page'!A2= "Harmonized GAP Plus+ Audit Checklist", 'Master Question List'!O7, IF(AND('Cover Page'!A2="Harmonized GAP Audit Checklist", 'Master Question List'!L3= TRUE), 'Master Question List'!O7, "0"))</f>
        <v>0</v>
      </c>
      <c r="H24" s="53"/>
    </row>
    <row r="25" spans="1:8" s="9" customFormat="1" ht="16.5" customHeight="1" x14ac:dyDescent="0.25">
      <c r="A25" s="19" t="s">
        <v>178</v>
      </c>
      <c r="B25" s="20" t="s">
        <v>181</v>
      </c>
      <c r="C25" s="19">
        <v>3</v>
      </c>
      <c r="D25" s="19">
        <f>COUNTIF('Checklist-Field Ops'!E29:E31, "✓")</f>
        <v>0</v>
      </c>
      <c r="E25" s="19">
        <f>COUNTIF('Checklist-Field Ops'!F29:F31, "✓")</f>
        <v>0</v>
      </c>
      <c r="F25" s="19">
        <f>COUNTIF('Checklist-Field Ops'!G29:G31, "✓")</f>
        <v>0</v>
      </c>
      <c r="G25" s="19" t="str">
        <f>IF('Cover Page'!A2= "Harmonized GAP Plus+ Audit Checklist", 'Master Question List'!O8, IF(AND('Cover Page'!A2="Harmonized GAP Audit Checklist", 'Master Question List'!L3= TRUE), 'Master Question List'!O8, "0"))</f>
        <v>0</v>
      </c>
      <c r="H25" s="53"/>
    </row>
    <row r="26" spans="1:8" s="9" customFormat="1" ht="16.5" customHeight="1" x14ac:dyDescent="0.25">
      <c r="A26" s="19" t="s">
        <v>180</v>
      </c>
      <c r="B26" s="20" t="s">
        <v>183</v>
      </c>
      <c r="C26" s="19">
        <v>9</v>
      </c>
      <c r="D26" s="19">
        <f>COUNTIF('Checklist-Field Ops'!E33:E41, "✓")</f>
        <v>0</v>
      </c>
      <c r="E26" s="19">
        <f>COUNTIF('Checklist-Field Ops'!F33:F41, "✓")</f>
        <v>0</v>
      </c>
      <c r="F26" s="19">
        <f>COUNTIF('Checklist-Field Ops'!G33:G41, "✓")</f>
        <v>0</v>
      </c>
      <c r="G26" s="19" t="str">
        <f>IF('Cover Page'!A2= "Harmonized GAP Plus+ Audit Checklist", 'Master Question List'!O9, IF(AND('Cover Page'!A2="Harmonized GAP Audit Checklist", 'Master Question List'!L3= TRUE), 'Master Question List'!O9, "0"))</f>
        <v>0</v>
      </c>
      <c r="H26" s="53"/>
    </row>
    <row r="27" spans="1:8" s="9" customFormat="1" ht="15.75" x14ac:dyDescent="0.25">
      <c r="A27" s="19" t="s">
        <v>182</v>
      </c>
      <c r="B27" s="20" t="s">
        <v>984</v>
      </c>
      <c r="C27" s="19">
        <v>1</v>
      </c>
      <c r="D27" s="19">
        <f>COUNTIF('Checklist-Field Ops'!E44:E44, "✓")</f>
        <v>0</v>
      </c>
      <c r="E27" s="19">
        <f>COUNTIF('Checklist-Field Ops'!F44:F44, "✓")</f>
        <v>0</v>
      </c>
      <c r="F27" s="19">
        <f>COUNTIF('Checklist-Field Ops'!G44:G44, "✓")</f>
        <v>0</v>
      </c>
      <c r="G27" s="19" t="str">
        <f>IF('Cover Page'!A2= "Harmonized GAP Plus+ Audit Checklist", 'Master Question List'!O10, IF(AND('Cover Page'!A2="Harmonized GAP Audit Checklist", 'Master Question List'!L3= TRUE), 'Master Question List'!O10, "0"))</f>
        <v>0</v>
      </c>
      <c r="H27" s="53"/>
    </row>
    <row r="28" spans="1:8" s="9" customFormat="1" ht="31.5" x14ac:dyDescent="0.25">
      <c r="A28" s="19" t="s">
        <v>184</v>
      </c>
      <c r="B28" s="20" t="s">
        <v>186</v>
      </c>
      <c r="C28" s="19">
        <v>6</v>
      </c>
      <c r="D28" s="19">
        <f>COUNTIF('Checklist-Field Ops'!E46:E51, "✓")</f>
        <v>0</v>
      </c>
      <c r="E28" s="19">
        <f>COUNTIF('Checklist-Field Ops'!F46:F51, "✓")</f>
        <v>0</v>
      </c>
      <c r="F28" s="19">
        <f>COUNTIF('Checklist-Field Ops'!G46:G51, "✓")</f>
        <v>0</v>
      </c>
      <c r="G28" s="19" t="str">
        <f>IF('Cover Page'!A2= "Harmonized GAP Plus+ Audit Checklist", 'Master Question List'!O11, IF(AND('Cover Page'!A2="Harmonized GAP Audit Checklist", 'Master Question List'!L3= TRUE), 'Master Question List'!O11, "0"))</f>
        <v>0</v>
      </c>
      <c r="H28" s="53"/>
    </row>
    <row r="29" spans="1:8" s="9" customFormat="1" ht="15.75" x14ac:dyDescent="0.25">
      <c r="A29" s="19" t="s">
        <v>185</v>
      </c>
      <c r="B29" s="20" t="s">
        <v>188</v>
      </c>
      <c r="C29" s="19">
        <v>4</v>
      </c>
      <c r="D29" s="19">
        <f>COUNTIF('Checklist-Field Ops'!E53:E56, "✓")</f>
        <v>0</v>
      </c>
      <c r="E29" s="19">
        <f>COUNTIF('Checklist-Field Ops'!F53:F56, "✓")</f>
        <v>0</v>
      </c>
      <c r="F29" s="19">
        <f>COUNTIF('Checklist-Field Ops'!G53:G56, "✓")</f>
        <v>0</v>
      </c>
      <c r="G29" s="19" t="str">
        <f>IF('Cover Page'!A2= "Harmonized GAP Plus+ Audit Checklist", 'Master Question List'!O12, IF(AND('Cover Page'!A2="Harmonized GAP Audit Checklist", 'Master Question List'!L3= TRUE), 'Master Question List'!O12, "0"))</f>
        <v>0</v>
      </c>
      <c r="H29" s="53"/>
    </row>
    <row r="30" spans="1:8" s="9" customFormat="1" ht="30.2" customHeight="1" x14ac:dyDescent="0.25">
      <c r="A30" s="19" t="s">
        <v>187</v>
      </c>
      <c r="B30" s="20" t="s">
        <v>190</v>
      </c>
      <c r="C30" s="19">
        <v>8</v>
      </c>
      <c r="D30" s="19">
        <f>COUNTIF('Checklist-Field Ops'!E58:E65, "✓")</f>
        <v>0</v>
      </c>
      <c r="E30" s="19">
        <f>COUNTIF('Checklist-Field Ops'!F58:F65, "✓")</f>
        <v>0</v>
      </c>
      <c r="F30" s="19">
        <f>COUNTIF('Checklist-Field Ops'!G58:G65, "✓")</f>
        <v>0</v>
      </c>
      <c r="G30" s="19" t="str">
        <f>IF('Cover Page'!A2= "Harmonized GAP Plus+ Audit Checklist", 'Master Question List'!O13, IF(AND('Cover Page'!A2="Harmonized GAP Audit Checklist", 'Master Question List'!L3= TRUE), 'Master Question List'!O13, "0"))</f>
        <v>0</v>
      </c>
      <c r="H30" s="53"/>
    </row>
    <row r="31" spans="1:8" s="9" customFormat="1" ht="31.5" x14ac:dyDescent="0.25">
      <c r="A31" s="19" t="s">
        <v>189</v>
      </c>
      <c r="B31" s="20" t="s">
        <v>192</v>
      </c>
      <c r="C31" s="19">
        <v>3</v>
      </c>
      <c r="D31" s="19">
        <f>COUNTIF('Checklist-Field Ops'!E67:E69, "✓")</f>
        <v>0</v>
      </c>
      <c r="E31" s="19">
        <f>COUNTIF('Checklist-Field Ops'!F67:F69, "✓")</f>
        <v>0</v>
      </c>
      <c r="F31" s="19">
        <f>COUNTIF('Checklist-Field Ops'!G67:G69, "✓")</f>
        <v>0</v>
      </c>
      <c r="G31" s="19" t="str">
        <f>IF('Cover Page'!A2= "Harmonized GAP Plus+ Audit Checklist", 'Master Question List'!O14, IF(AND('Cover Page'!A2="Harmonized GAP Audit Checklist", 'Master Question List'!L3= TRUE), 'Master Question List'!O14, "0"))</f>
        <v>0</v>
      </c>
      <c r="H31" s="53"/>
    </row>
    <row r="32" spans="1:8" s="9" customFormat="1" ht="15.75" x14ac:dyDescent="0.25">
      <c r="A32" s="19" t="s">
        <v>191</v>
      </c>
      <c r="B32" s="25" t="s">
        <v>985</v>
      </c>
      <c r="C32" s="19">
        <v>2</v>
      </c>
      <c r="D32" s="19">
        <f>COUNTIF('Checklist-Field Ops'!E71:E72, "✓")</f>
        <v>0</v>
      </c>
      <c r="E32" s="19">
        <f>COUNTIF('Checklist-Field Ops'!F71:F72, "✓")</f>
        <v>0</v>
      </c>
      <c r="F32" s="19">
        <f>COUNTIF('Checklist-Field Ops'!G71:G72, "✓")</f>
        <v>0</v>
      </c>
      <c r="G32" s="19" t="str">
        <f>IF('Cover Page'!A2= "Harmonized GAP Plus+ Audit Checklist", 'Master Question List'!O15, IF(AND('Cover Page'!A2="Harmonized GAP Audit Checklist", 'Master Question List'!L3= TRUE), 'Master Question List'!O15, "0"))</f>
        <v>0</v>
      </c>
      <c r="H32" s="53"/>
    </row>
    <row r="33" spans="1:8" s="9" customFormat="1" ht="16.5" customHeight="1" x14ac:dyDescent="0.25">
      <c r="A33" s="27" t="s">
        <v>193</v>
      </c>
      <c r="B33" s="28" t="s">
        <v>194</v>
      </c>
      <c r="C33" s="24">
        <f>SUM(C34:C42)</f>
        <v>65</v>
      </c>
      <c r="D33" s="24">
        <f>SUM(D34:D42)</f>
        <v>0</v>
      </c>
      <c r="E33" s="24">
        <f>SUM(E34:E42)</f>
        <v>0</v>
      </c>
      <c r="F33" s="24">
        <f>SUM(F34:F42)</f>
        <v>0</v>
      </c>
      <c r="G33" s="24">
        <f>SUM(G34:G42)</f>
        <v>0</v>
      </c>
      <c r="H33" s="39">
        <f>D33/(C33-G33)</f>
        <v>0</v>
      </c>
    </row>
    <row r="34" spans="1:8" s="9" customFormat="1" ht="16.5" customHeight="1" x14ac:dyDescent="0.25">
      <c r="A34" s="19" t="s">
        <v>195</v>
      </c>
      <c r="B34" s="26" t="s">
        <v>196</v>
      </c>
      <c r="C34" s="19">
        <v>1</v>
      </c>
      <c r="D34" s="19">
        <f>COUNTIF('Checklist-Post-Harvest'!E6, "✓")</f>
        <v>0</v>
      </c>
      <c r="E34" s="19">
        <f>COUNTIF('Checklist-Post-Harvest'!F6, "✓")</f>
        <v>0</v>
      </c>
      <c r="F34" s="19">
        <f>COUNTIF('Checklist-Post-Harvest'!G6, "✓")</f>
        <v>0</v>
      </c>
      <c r="G34" s="19" t="str">
        <f>IF('Cover Page'!A2= "Harmonized GAP Plus+ Audit Checklist", 'Master Question List'!P3, IF(AND('Cover Page'!A2="Harmonized GAP Audit Checklist", 'Master Question List'!L4= TRUE), 'Master Question List'!P3, "0"))</f>
        <v>0</v>
      </c>
      <c r="H34" s="53"/>
    </row>
    <row r="35" spans="1:8" s="9" customFormat="1" ht="16.5" customHeight="1" x14ac:dyDescent="0.25">
      <c r="A35" s="19" t="s">
        <v>197</v>
      </c>
      <c r="B35" s="26" t="s">
        <v>199</v>
      </c>
      <c r="C35" s="19">
        <v>7</v>
      </c>
      <c r="D35" s="19">
        <f>COUNTIF('Checklist-Post-Harvest'!E8:E14, "✓")</f>
        <v>0</v>
      </c>
      <c r="E35" s="19">
        <f>COUNTIF('Checklist-Post-Harvest'!F8:F14, "✓")</f>
        <v>0</v>
      </c>
      <c r="F35" s="19">
        <f>COUNTIF('Checklist-Post-Harvest'!G8:G14, "✓")</f>
        <v>0</v>
      </c>
      <c r="G35" s="19" t="str">
        <f>IF('Cover Page'!A2= "Harmonized GAP Plus+ Audit Checklist", 'Master Question List'!P4, IF(AND('Cover Page'!A2="Harmonized GAP Audit Checklist", 'Master Question List'!L4= TRUE), 'Master Question List'!P4, "0"))</f>
        <v>0</v>
      </c>
      <c r="H35" s="53"/>
    </row>
    <row r="36" spans="1:8" s="9" customFormat="1" ht="16.5" customHeight="1" x14ac:dyDescent="0.25">
      <c r="A36" s="19" t="s">
        <v>198</v>
      </c>
      <c r="B36" s="26" t="s">
        <v>201</v>
      </c>
      <c r="C36" s="19">
        <v>3</v>
      </c>
      <c r="D36" s="19">
        <f>COUNTIF('Checklist-Post-Harvest'!E16:E18, "✓")</f>
        <v>0</v>
      </c>
      <c r="E36" s="19">
        <f>COUNTIF('Checklist-Post-Harvest'!F16:F18, "✓")</f>
        <v>0</v>
      </c>
      <c r="F36" s="19">
        <f>COUNTIF('Checklist-Post-Harvest'!G16:G18, "✓")</f>
        <v>0</v>
      </c>
      <c r="G36" s="19" t="str">
        <f>IF('Cover Page'!A2= "Harmonized GAP Plus+ Audit Checklist", 'Master Question List'!P5, IF(AND('Cover Page'!A2="Harmonized GAP Audit Checklist", 'Master Question List'!L4= TRUE), 'Master Question List'!P5, "0"))</f>
        <v>0</v>
      </c>
      <c r="H36" s="53"/>
    </row>
    <row r="37" spans="1:8" s="9" customFormat="1" ht="16.5" customHeight="1" x14ac:dyDescent="0.25">
      <c r="A37" s="19" t="s">
        <v>200</v>
      </c>
      <c r="B37" s="26" t="s">
        <v>203</v>
      </c>
      <c r="C37" s="19">
        <v>7</v>
      </c>
      <c r="D37" s="19">
        <f>COUNTIF('Checklist-Post-Harvest'!E20:E26, "✓")</f>
        <v>0</v>
      </c>
      <c r="E37" s="19">
        <f>COUNTIF('Checklist-Post-Harvest'!F20:F26, "✓")</f>
        <v>0</v>
      </c>
      <c r="F37" s="19">
        <f>COUNTIF('Checklist-Post-Harvest'!G20:G26, "✓")</f>
        <v>0</v>
      </c>
      <c r="G37" s="19" t="str">
        <f>IF('Cover Page'!A2= "Harmonized GAP Plus+ Audit Checklist", 'Master Question List'!P6, IF(AND('Cover Page'!A2="Harmonized GAP Audit Checklist", 'Master Question List'!L4= TRUE), 'Master Question List'!P6, "0"))</f>
        <v>0</v>
      </c>
      <c r="H37" s="53"/>
    </row>
    <row r="38" spans="1:8" s="9" customFormat="1" ht="16.5" customHeight="1" x14ac:dyDescent="0.25">
      <c r="A38" s="19" t="s">
        <v>202</v>
      </c>
      <c r="B38" s="26" t="s">
        <v>205</v>
      </c>
      <c r="C38" s="19">
        <v>13</v>
      </c>
      <c r="D38" s="19">
        <f>COUNTIF('Checklist-Post-Harvest'!E28:E40, "✓")</f>
        <v>0</v>
      </c>
      <c r="E38" s="19">
        <f>COUNTIF('Checklist-Post-Harvest'!F28:F40, "✓")</f>
        <v>0</v>
      </c>
      <c r="F38" s="19">
        <f>COUNTIF('Checklist-Post-Harvest'!G28:G40, "✓")</f>
        <v>0</v>
      </c>
      <c r="G38" s="19" t="str">
        <f>IF('Cover Page'!A2= "Harmonized GAP Plus+ Audit Checklist", 'Master Question List'!P7, IF(AND('Cover Page'!A2="Harmonized GAP Audit Checklist", 'Master Question List'!L4= TRUE), 'Master Question List'!P7, "0"))</f>
        <v>0</v>
      </c>
      <c r="H38" s="53"/>
    </row>
    <row r="39" spans="1:8" s="9" customFormat="1" ht="16.5" customHeight="1" x14ac:dyDescent="0.25">
      <c r="A39" s="19" t="s">
        <v>204</v>
      </c>
      <c r="B39" s="26" t="s">
        <v>207</v>
      </c>
      <c r="C39" s="19">
        <v>9</v>
      </c>
      <c r="D39" s="19">
        <f>COUNTIF('Checklist-Post-Harvest'!E42:E50, "✓")</f>
        <v>0</v>
      </c>
      <c r="E39" s="19">
        <f>COUNTIF('Checklist-Post-Harvest'!F42:F50, "✓")</f>
        <v>0</v>
      </c>
      <c r="F39" s="19">
        <f>COUNTIF('Checklist-Post-Harvest'!G42:G50, "✓")</f>
        <v>0</v>
      </c>
      <c r="G39" s="19" t="str">
        <f>IF('Cover Page'!A2= "Harmonized GAP Plus+ Audit Checklist", 'Master Question List'!P8, IF(AND('Cover Page'!A2="Harmonized GAP Audit Checklist", 'Master Question List'!L4= TRUE), 'Master Question List'!P8, "0"))</f>
        <v>0</v>
      </c>
      <c r="H39" s="53"/>
    </row>
    <row r="40" spans="1:8" s="9" customFormat="1" ht="16.5" customHeight="1" x14ac:dyDescent="0.25">
      <c r="A40" s="19" t="s">
        <v>206</v>
      </c>
      <c r="B40" s="26" t="s">
        <v>209</v>
      </c>
      <c r="C40" s="19">
        <v>9</v>
      </c>
      <c r="D40" s="19">
        <f>COUNTIF('Checklist-Post-Harvest'!E52:E60, "✓")</f>
        <v>0</v>
      </c>
      <c r="E40" s="19">
        <f>COUNTIF('Checklist-Post-Harvest'!F52:F60, "✓")</f>
        <v>0</v>
      </c>
      <c r="F40" s="19">
        <f>COUNTIF('Checklist-Post-Harvest'!G52:G60, "✓")</f>
        <v>0</v>
      </c>
      <c r="G40" s="19" t="str">
        <f>IF('Cover Page'!A2= "Harmonized GAP Plus+ Audit Checklist", 'Master Question List'!P9, IF(AND('Cover Page'!A2="Harmonized GAP Audit Checklist", 'Master Question List'!L4= TRUE), 'Master Question List'!P9, "0"))</f>
        <v>0</v>
      </c>
      <c r="H40" s="53"/>
    </row>
    <row r="41" spans="1:8" s="9" customFormat="1" ht="16.5" customHeight="1" x14ac:dyDescent="0.25">
      <c r="A41" s="19" t="s">
        <v>208</v>
      </c>
      <c r="B41" s="26" t="s">
        <v>211</v>
      </c>
      <c r="C41" s="19">
        <v>10</v>
      </c>
      <c r="D41" s="19">
        <f>COUNTIF('Checklist-Post-Harvest'!E62:E71, "✓")</f>
        <v>0</v>
      </c>
      <c r="E41" s="19">
        <f>COUNTIF('Checklist-Post-Harvest'!F62:F71, "✓")</f>
        <v>0</v>
      </c>
      <c r="F41" s="19">
        <f>COUNTIF('Checklist-Post-Harvest'!G62:G71, "✓")</f>
        <v>0</v>
      </c>
      <c r="G41" s="19" t="str">
        <f>IF('Cover Page'!A2= "Harmonized GAP Plus+ Audit Checklist", 'Master Question List'!P10, IF(AND('Cover Page'!A2="Harmonized GAP Audit Checklist", 'Master Question List'!L4= TRUE), 'Master Question List'!P10, "0"))</f>
        <v>0</v>
      </c>
      <c r="H41" s="53"/>
    </row>
    <row r="42" spans="1:8" s="9" customFormat="1" ht="16.5" customHeight="1" x14ac:dyDescent="0.25">
      <c r="A42" s="19" t="s">
        <v>210</v>
      </c>
      <c r="B42" s="26" t="s">
        <v>638</v>
      </c>
      <c r="C42" s="19">
        <v>6</v>
      </c>
      <c r="D42" s="19">
        <f>COUNTIF('Checklist-Post-Harvest'!E73:E78, "✓")</f>
        <v>0</v>
      </c>
      <c r="E42" s="19">
        <f>COUNTIF('Checklist-Post-Harvest'!F73:F78, "✓")</f>
        <v>0</v>
      </c>
      <c r="F42" s="19">
        <f>COUNTIF('Checklist-Post-Harvest'!G73:G78, "✓")</f>
        <v>0</v>
      </c>
      <c r="G42" s="19" t="str">
        <f>IF('Cover Page'!A2= "Harmonized GAP Plus+ Audit Checklist", 'Master Question List'!P11, IF(AND('Cover Page'!A2="Harmonized GAP Audit Checklist", 'Master Question List'!L4= TRUE), 'Master Question List'!P11, "0"))</f>
        <v>0</v>
      </c>
      <c r="H42" s="53"/>
    </row>
    <row r="43" spans="1:8" s="9" customFormat="1" ht="16.5" customHeight="1" x14ac:dyDescent="0.25">
      <c r="A43" s="27" t="s">
        <v>1077</v>
      </c>
      <c r="B43" s="28" t="s">
        <v>1078</v>
      </c>
      <c r="C43" s="24">
        <f>SUM(C44:C47)</f>
        <v>20</v>
      </c>
      <c r="D43" s="24">
        <f>SUM(D44:D47)</f>
        <v>0</v>
      </c>
      <c r="E43" s="24">
        <f>SUM(E44:E47)</f>
        <v>0</v>
      </c>
      <c r="F43" s="24">
        <f>SUM(F44:F47)</f>
        <v>0</v>
      </c>
      <c r="G43" s="24">
        <f>SUM(G44:G47)</f>
        <v>0</v>
      </c>
      <c r="H43" s="39">
        <f>D43/(C43-G43)</f>
        <v>0</v>
      </c>
    </row>
    <row r="44" spans="1:8" s="9" customFormat="1" ht="16.5" customHeight="1" x14ac:dyDescent="0.25">
      <c r="A44" s="172" t="s">
        <v>1027</v>
      </c>
      <c r="B44" s="26" t="s">
        <v>1028</v>
      </c>
      <c r="C44" s="19">
        <v>9</v>
      </c>
      <c r="D44" s="19">
        <f>COUNTIF('Warehouse Addendum'!E6:E14, "✓")</f>
        <v>0</v>
      </c>
      <c r="E44" s="19">
        <f>COUNTIF('Warehouse Addendum'!F6:F14, "✓")</f>
        <v>0</v>
      </c>
      <c r="F44" s="19">
        <f>COUNTIF('Warehouse Addendum'!G6:G14, "✓")</f>
        <v>0</v>
      </c>
      <c r="G44" s="19">
        <f>COUNTIF('Warehouse Addendum'!H6:H14, "✓")</f>
        <v>0</v>
      </c>
      <c r="H44" s="171"/>
    </row>
    <row r="45" spans="1:8" s="9" customFormat="1" ht="16.5" customHeight="1" x14ac:dyDescent="0.25">
      <c r="A45" s="172" t="s">
        <v>1054</v>
      </c>
      <c r="B45" s="26" t="s">
        <v>1079</v>
      </c>
      <c r="C45" s="19">
        <v>6</v>
      </c>
      <c r="D45" s="19">
        <f>COUNTIF('Warehouse Addendum'!E16:E21, "✓")</f>
        <v>0</v>
      </c>
      <c r="E45" s="19">
        <f>COUNTIF('Warehouse Addendum'!F16:F21, "✓")</f>
        <v>0</v>
      </c>
      <c r="F45" s="19">
        <f>COUNTIF('Warehouse Addendum'!G16:G21, "✓")</f>
        <v>0</v>
      </c>
      <c r="G45" s="19">
        <f>COUNTIF('Warehouse Addendum'!H16:H21, "✓")</f>
        <v>0</v>
      </c>
      <c r="H45" s="171"/>
    </row>
    <row r="46" spans="1:8" s="9" customFormat="1" ht="16.5" customHeight="1" x14ac:dyDescent="0.25">
      <c r="A46" s="172" t="s">
        <v>1062</v>
      </c>
      <c r="B46" s="26" t="s">
        <v>1061</v>
      </c>
      <c r="C46" s="19">
        <v>4</v>
      </c>
      <c r="D46" s="19">
        <f>COUNTIF('Warehouse Addendum'!E23:E26, "✓")</f>
        <v>0</v>
      </c>
      <c r="E46" s="19">
        <f>COUNTIF('Warehouse Addendum'!F23:F26, "✓")</f>
        <v>0</v>
      </c>
      <c r="F46" s="19">
        <f>COUNTIF('Warehouse Addendum'!G23:G26, "✓")</f>
        <v>0</v>
      </c>
      <c r="G46" s="19">
        <f>COUNTIF('Warehouse Addendum'!H23:H26, "✓")</f>
        <v>0</v>
      </c>
      <c r="H46" s="171"/>
    </row>
    <row r="47" spans="1:8" s="9" customFormat="1" ht="16.5" customHeight="1" x14ac:dyDescent="0.25">
      <c r="A47" s="172" t="s">
        <v>1072</v>
      </c>
      <c r="B47" s="26" t="s">
        <v>1073</v>
      </c>
      <c r="C47" s="19">
        <v>1</v>
      </c>
      <c r="D47" s="19">
        <f>COUNTIF('Warehouse Addendum'!E28, "✓")</f>
        <v>0</v>
      </c>
      <c r="E47" s="19">
        <f>COUNTIF('Warehouse Addendum'!F28, "✓")</f>
        <v>0</v>
      </c>
      <c r="F47" s="19">
        <f>COUNTIF('Warehouse Addendum'!G28, "✓")</f>
        <v>0</v>
      </c>
      <c r="G47" s="19">
        <f>COUNTIF('Warehouse Addendum'!H28, "✓")</f>
        <v>0</v>
      </c>
      <c r="H47" s="171"/>
    </row>
    <row r="48" spans="1:8" s="9" customFormat="1" ht="16.5" customHeight="1" x14ac:dyDescent="0.25">
      <c r="A48" s="27" t="s">
        <v>167</v>
      </c>
      <c r="B48" s="28" t="s">
        <v>164</v>
      </c>
      <c r="C48" s="24">
        <f>SUM(C49:C52)</f>
        <v>28</v>
      </c>
      <c r="D48" s="24">
        <f>SUM(D49:D52)</f>
        <v>0</v>
      </c>
      <c r="E48" s="24">
        <f t="shared" ref="E48:F48" si="0">SUM(E49:E52)</f>
        <v>0</v>
      </c>
      <c r="F48" s="24">
        <f t="shared" si="0"/>
        <v>0</v>
      </c>
      <c r="G48" s="24">
        <f>SUM(G49:G52)</f>
        <v>0</v>
      </c>
      <c r="H48" s="39">
        <f>D48/(C48-G48)</f>
        <v>0</v>
      </c>
    </row>
    <row r="49" spans="1:8" s="9" customFormat="1" ht="16.5" customHeight="1" x14ac:dyDescent="0.25">
      <c r="A49" s="172" t="s">
        <v>1081</v>
      </c>
      <c r="B49" s="26" t="s">
        <v>1082</v>
      </c>
      <c r="C49" s="19">
        <v>3</v>
      </c>
      <c r="D49" s="19">
        <f>COUNTIF('Food Defense Addendum'!E6:E8, "✓")</f>
        <v>0</v>
      </c>
      <c r="E49" s="19">
        <f>COUNTIF('Food Defense Addendum'!F6:F8, "✓")</f>
        <v>0</v>
      </c>
      <c r="F49" s="19">
        <f>COUNTIF('Food Defense Addendum'!G6:G8, "✓")</f>
        <v>0</v>
      </c>
      <c r="G49" s="19">
        <f>COUNTIF('Food Defense Addendum'!H6:H8, "✓")</f>
        <v>0</v>
      </c>
      <c r="H49" s="171"/>
    </row>
    <row r="50" spans="1:8" s="9" customFormat="1" ht="16.5" customHeight="1" x14ac:dyDescent="0.25">
      <c r="A50" s="172" t="s">
        <v>1089</v>
      </c>
      <c r="B50" s="26" t="s">
        <v>199</v>
      </c>
      <c r="C50" s="19">
        <v>9</v>
      </c>
      <c r="D50" s="19">
        <f>COUNTIF('Food Defense Addendum'!E10:E18, "✓")</f>
        <v>0</v>
      </c>
      <c r="E50" s="19">
        <f>COUNTIF('Food Defense Addendum'!F10:F18, "✓")</f>
        <v>0</v>
      </c>
      <c r="F50" s="19">
        <f>COUNTIF('Food Defense Addendum'!G10:G18, "✓")</f>
        <v>0</v>
      </c>
      <c r="G50" s="19">
        <f>COUNTIF('Food Defense Addendum'!H10:H18, "✓")</f>
        <v>0</v>
      </c>
      <c r="H50" s="171"/>
    </row>
    <row r="51" spans="1:8" s="9" customFormat="1" ht="16.5" customHeight="1" x14ac:dyDescent="0.25">
      <c r="A51" s="172" t="s">
        <v>1108</v>
      </c>
      <c r="B51" s="26" t="s">
        <v>1109</v>
      </c>
      <c r="C51" s="19">
        <v>10</v>
      </c>
      <c r="D51" s="19">
        <f>COUNTIF('Food Defense Addendum'!E20:E29, "✓")</f>
        <v>0</v>
      </c>
      <c r="E51" s="19">
        <f>COUNTIF('Food Defense Addendum'!F20:F29, "✓")</f>
        <v>0</v>
      </c>
      <c r="F51" s="19">
        <f>COUNTIF('Food Defense Addendum'!G20:G29, "✓")</f>
        <v>0</v>
      </c>
      <c r="G51" s="19">
        <f>COUNTIF('Food Defense Addendum'!H20:H29, "✓")</f>
        <v>0</v>
      </c>
      <c r="H51" s="171"/>
    </row>
    <row r="52" spans="1:8" s="9" customFormat="1" ht="16.5" customHeight="1" x14ac:dyDescent="0.25">
      <c r="A52" s="172" t="s">
        <v>1131</v>
      </c>
      <c r="B52" s="26" t="s">
        <v>1145</v>
      </c>
      <c r="C52" s="19">
        <v>6</v>
      </c>
      <c r="D52" s="19">
        <f>COUNTIF('Food Defense Addendum'!E31:E36, "✓")</f>
        <v>0</v>
      </c>
      <c r="E52" s="19">
        <f>COUNTIF('Food Defense Addendum'!F31:F36, "✓")</f>
        <v>0</v>
      </c>
      <c r="F52" s="19">
        <f>COUNTIF('Food Defense Addendum'!G31:G36, "✓")</f>
        <v>0</v>
      </c>
      <c r="G52" s="19">
        <f>COUNTIF('Food Defense Addendum'!H31:H36, "✓")</f>
        <v>0</v>
      </c>
      <c r="H52" s="171"/>
    </row>
    <row r="53" spans="1:8" s="9" customFormat="1" ht="16.5" customHeight="1" x14ac:dyDescent="0.25">
      <c r="A53" s="27" t="s">
        <v>1009</v>
      </c>
      <c r="B53" s="28" t="s">
        <v>1008</v>
      </c>
      <c r="C53" s="24">
        <f>SUM(C54:C59)</f>
        <v>9</v>
      </c>
      <c r="D53" s="24">
        <f>SUM(D54:D59)</f>
        <v>0</v>
      </c>
      <c r="E53" s="24">
        <f t="shared" ref="E53:G53" si="1">SUM(E54:E59)</f>
        <v>0</v>
      </c>
      <c r="F53" s="24">
        <f t="shared" si="1"/>
        <v>0</v>
      </c>
      <c r="G53" s="24">
        <f t="shared" si="1"/>
        <v>0</v>
      </c>
      <c r="H53" s="39">
        <f>D53/(C53-G53)</f>
        <v>0</v>
      </c>
    </row>
    <row r="54" spans="1:8" s="9" customFormat="1" ht="16.5" customHeight="1" x14ac:dyDescent="0.25">
      <c r="A54" s="172" t="s">
        <v>988</v>
      </c>
      <c r="B54" s="26" t="s">
        <v>989</v>
      </c>
      <c r="C54" s="19">
        <v>1</v>
      </c>
      <c r="D54" s="19">
        <f>COUNTIF('IPM Addendum'!E6, "✓")</f>
        <v>0</v>
      </c>
      <c r="E54" s="19">
        <f>COUNTIF('IPM Addendum'!F6, "✓")</f>
        <v>0</v>
      </c>
      <c r="F54" s="19">
        <f>COUNTIF('IPM Addendum'!G6, "✓")</f>
        <v>0</v>
      </c>
      <c r="G54" s="19">
        <f>COUNTIF('IPM Addendum'!H6, "✓")</f>
        <v>0</v>
      </c>
      <c r="H54" s="171"/>
    </row>
    <row r="55" spans="1:8" s="9" customFormat="1" ht="16.5" customHeight="1" x14ac:dyDescent="0.25">
      <c r="A55" s="172" t="s">
        <v>991</v>
      </c>
      <c r="B55" s="26" t="s">
        <v>992</v>
      </c>
      <c r="C55" s="19">
        <v>1</v>
      </c>
      <c r="D55" s="19">
        <f>COUNTIF('IPM Addendum'!E8, "✓")</f>
        <v>0</v>
      </c>
      <c r="E55" s="19">
        <f>COUNTIF('IPM Addendum'!F8, "✓")</f>
        <v>0</v>
      </c>
      <c r="F55" s="19">
        <f>COUNTIF('IPM Addendum'!G8, "✓")</f>
        <v>0</v>
      </c>
      <c r="G55" s="19">
        <f>COUNTIF('IPM Addendum'!H8, "✓")</f>
        <v>0</v>
      </c>
      <c r="H55" s="171"/>
    </row>
    <row r="56" spans="1:8" s="9" customFormat="1" ht="16.5" customHeight="1" x14ac:dyDescent="0.25">
      <c r="A56" s="172" t="s">
        <v>993</v>
      </c>
      <c r="B56" s="26" t="s">
        <v>994</v>
      </c>
      <c r="C56" s="19">
        <v>2</v>
      </c>
      <c r="D56" s="19">
        <f>COUNTIF('IPM Addendum'!E10:E11, "✓")</f>
        <v>0</v>
      </c>
      <c r="E56" s="19">
        <f>COUNTIF('IPM Addendum'!F10:F11, "✓")</f>
        <v>0</v>
      </c>
      <c r="F56" s="19">
        <f>COUNTIF('IPM Addendum'!G10:G11, "✓")</f>
        <v>0</v>
      </c>
      <c r="G56" s="19">
        <f>COUNTIF('IPM Addendum'!H10:H11, "✓")</f>
        <v>0</v>
      </c>
      <c r="H56" s="171"/>
    </row>
    <row r="57" spans="1:8" s="9" customFormat="1" ht="16.5" customHeight="1" x14ac:dyDescent="0.25">
      <c r="A57" s="172" t="s">
        <v>995</v>
      </c>
      <c r="B57" s="26" t="s">
        <v>996</v>
      </c>
      <c r="C57" s="19">
        <v>3</v>
      </c>
      <c r="D57" s="19">
        <f>COUNTIF('IPM Addendum'!E13:E15, "✓")</f>
        <v>0</v>
      </c>
      <c r="E57" s="19">
        <f>COUNTIF('IPM Addendum'!F13:F15, "✓")</f>
        <v>0</v>
      </c>
      <c r="F57" s="19">
        <f>COUNTIF('IPM Addendum'!G13:G15, "✓")</f>
        <v>0</v>
      </c>
      <c r="G57" s="19">
        <f>COUNTIF('IPM Addendum'!H13:H15, "✓")</f>
        <v>0</v>
      </c>
      <c r="H57" s="171"/>
    </row>
    <row r="58" spans="1:8" s="9" customFormat="1" ht="16.5" customHeight="1" x14ac:dyDescent="0.25">
      <c r="A58" s="172" t="s">
        <v>1000</v>
      </c>
      <c r="B58" s="26" t="s">
        <v>1001</v>
      </c>
      <c r="C58" s="19">
        <v>1</v>
      </c>
      <c r="D58" s="19">
        <f>COUNTIF('IPM Addendum'!E17, "✓")</f>
        <v>0</v>
      </c>
      <c r="E58" s="19">
        <f>COUNTIF('IPM Addendum'!F17, "✓")</f>
        <v>0</v>
      </c>
      <c r="F58" s="19">
        <f>COUNTIF('IPM Addendum'!G17, "✓")</f>
        <v>0</v>
      </c>
      <c r="G58" s="19">
        <f>COUNTIF('IPM Addendum'!H17, "✓")</f>
        <v>0</v>
      </c>
      <c r="H58" s="171"/>
    </row>
    <row r="59" spans="1:8" s="9" customFormat="1" ht="16.5" customHeight="1" x14ac:dyDescent="0.25">
      <c r="A59" s="172" t="s">
        <v>1003</v>
      </c>
      <c r="B59" s="26" t="s">
        <v>1004</v>
      </c>
      <c r="C59" s="19">
        <v>1</v>
      </c>
      <c r="D59" s="19">
        <f>COUNTIF('IPM Addendum'!E19, "✓")</f>
        <v>0</v>
      </c>
      <c r="E59" s="19">
        <f>COUNTIF('IPM Addendum'!F19, "✓")</f>
        <v>0</v>
      </c>
      <c r="F59" s="19">
        <f>COUNTIF('IPM Addendum'!G19, "✓")</f>
        <v>0</v>
      </c>
      <c r="G59" s="19">
        <f>COUNTIF('IPM Addendum'!H19, "✓")</f>
        <v>0</v>
      </c>
      <c r="H59" s="171"/>
    </row>
    <row r="60" spans="1:8" s="9" customFormat="1" ht="16.5" customHeight="1" x14ac:dyDescent="0.25">
      <c r="A60" s="27" t="s">
        <v>212</v>
      </c>
      <c r="B60" s="28" t="s">
        <v>213</v>
      </c>
      <c r="C60" s="24">
        <f>SUM(C61:C64)</f>
        <v>10</v>
      </c>
      <c r="D60" s="24">
        <f>SUM(D61:D64)</f>
        <v>0</v>
      </c>
      <c r="E60" s="24">
        <f>SUM(E61:E64)</f>
        <v>0</v>
      </c>
      <c r="F60" s="24">
        <f>SUM(F61:F64)</f>
        <v>0</v>
      </c>
      <c r="G60" s="24">
        <f>SUM(G61:G64)</f>
        <v>0</v>
      </c>
      <c r="H60" s="55">
        <f>D60/(C60-G60)</f>
        <v>0</v>
      </c>
    </row>
    <row r="61" spans="1:8" s="9" customFormat="1" ht="15.75" x14ac:dyDescent="0.25">
      <c r="A61" s="19" t="s">
        <v>214</v>
      </c>
      <c r="B61" s="29" t="s">
        <v>215</v>
      </c>
      <c r="C61" s="19">
        <v>2</v>
      </c>
      <c r="D61" s="19">
        <f>COUNTIF('USDA Logo Use Addendum'!E14:E15, "✓")</f>
        <v>0</v>
      </c>
      <c r="E61" s="19">
        <f>COUNTIF('USDA Logo Use Addendum'!F14:F15, "✓")</f>
        <v>0</v>
      </c>
      <c r="F61" s="19">
        <f>COUNTIF('USDA Logo Use Addendum'!G14:G15, "✓")</f>
        <v>0</v>
      </c>
      <c r="G61" s="19">
        <f>COUNTIF('USDA Logo Use Addendum'!H14:H15, "✓")</f>
        <v>0</v>
      </c>
      <c r="H61" s="53"/>
    </row>
    <row r="62" spans="1:8" s="9" customFormat="1" ht="15.75" x14ac:dyDescent="0.25">
      <c r="A62" s="19" t="s">
        <v>216</v>
      </c>
      <c r="B62" s="25" t="s">
        <v>217</v>
      </c>
      <c r="C62" s="19">
        <v>1</v>
      </c>
      <c r="D62" s="19">
        <f>COUNTIF('USDA Logo Use Addendum'!E17, "✓")</f>
        <v>0</v>
      </c>
      <c r="E62" s="19">
        <f>COUNTIF('USDA Logo Use Addendum'!F17, "✓")</f>
        <v>0</v>
      </c>
      <c r="F62" s="19">
        <f>COUNTIF('USDA Logo Use Addendum'!G17, "✓")</f>
        <v>0</v>
      </c>
      <c r="G62" s="19">
        <f>COUNTIF('USDA Logo Use Addendum'!H17, "✓")</f>
        <v>0</v>
      </c>
      <c r="H62" s="53"/>
    </row>
    <row r="63" spans="1:8" s="9" customFormat="1" ht="16.5" customHeight="1" x14ac:dyDescent="0.25">
      <c r="A63" s="19" t="s">
        <v>218</v>
      </c>
      <c r="B63" s="26" t="s">
        <v>219</v>
      </c>
      <c r="C63" s="19">
        <v>3</v>
      </c>
      <c r="D63" s="19">
        <f>COUNTIF('USDA Logo Use Addendum'!E19:E21, "✓")</f>
        <v>0</v>
      </c>
      <c r="E63" s="19">
        <f>COUNTIF('USDA Logo Use Addendum'!F19:F21, "✓")</f>
        <v>0</v>
      </c>
      <c r="F63" s="19">
        <f>COUNTIF('USDA Logo Use Addendum'!G19:G21, "✓")</f>
        <v>0</v>
      </c>
      <c r="G63" s="19">
        <f>COUNTIF('USDA Logo Use Addendum'!H19:H21, "✓")</f>
        <v>0</v>
      </c>
      <c r="H63" s="53"/>
    </row>
    <row r="64" spans="1:8" s="9" customFormat="1" ht="16.5" customHeight="1" x14ac:dyDescent="0.25">
      <c r="A64" s="19" t="s">
        <v>220</v>
      </c>
      <c r="B64" s="26" t="s">
        <v>221</v>
      </c>
      <c r="C64" s="19">
        <v>4</v>
      </c>
      <c r="D64" s="19">
        <f>COUNTIF('USDA Logo Use Addendum'!E23:E26, "✓")</f>
        <v>0</v>
      </c>
      <c r="E64" s="19">
        <f>COUNTIF('USDA Logo Use Addendum'!F23:F26, "✓")</f>
        <v>0</v>
      </c>
      <c r="F64" s="19">
        <f>COUNTIF('USDA Logo Use Addendum'!G23:G26, "✓")</f>
        <v>0</v>
      </c>
      <c r="G64" s="19">
        <f>COUNTIF('USDA Logo Use Addendum'!H23:H26, "✓")</f>
        <v>0</v>
      </c>
      <c r="H64" s="53"/>
    </row>
    <row r="65" spans="1:8" s="9" customFormat="1" ht="16.5" customHeight="1" x14ac:dyDescent="0.25">
      <c r="A65" s="27" t="s">
        <v>222</v>
      </c>
      <c r="B65" s="28" t="s">
        <v>223</v>
      </c>
      <c r="C65" s="24">
        <f>SUM(C66)</f>
        <v>17</v>
      </c>
      <c r="D65" s="24">
        <f>SUM(D66)</f>
        <v>0</v>
      </c>
      <c r="E65" s="24">
        <f>SUM(E66)</f>
        <v>0</v>
      </c>
      <c r="F65" s="24">
        <f>SUM(F66)</f>
        <v>0</v>
      </c>
      <c r="G65" s="24">
        <f>SUM(G66)</f>
        <v>0</v>
      </c>
      <c r="H65" s="39">
        <f>D65/(C65-G65)</f>
        <v>0</v>
      </c>
    </row>
    <row r="66" spans="1:8" s="9" customFormat="1" ht="20.45" customHeight="1" x14ac:dyDescent="0.25">
      <c r="A66" s="19" t="s">
        <v>224</v>
      </c>
      <c r="B66" s="29" t="s">
        <v>225</v>
      </c>
      <c r="C66" s="19">
        <v>17</v>
      </c>
      <c r="D66" s="19">
        <f>COUNTIF('TAP Open-Field '!E6:E41, "✓")</f>
        <v>0</v>
      </c>
      <c r="E66" s="19">
        <f>COUNTIF('TAP Open-Field '!F6:F41, "✓")</f>
        <v>0</v>
      </c>
      <c r="F66" s="19">
        <f>COUNTIF('TAP Open-Field '!G6:G41, "✓")</f>
        <v>0</v>
      </c>
      <c r="G66" s="19">
        <f>COUNTIF('TAP Open-Field '!H6:H41, "✓")</f>
        <v>0</v>
      </c>
      <c r="H66" s="53"/>
    </row>
    <row r="67" spans="1:8" s="9" customFormat="1" ht="16.5" customHeight="1" x14ac:dyDescent="0.25">
      <c r="A67" s="27" t="s">
        <v>222</v>
      </c>
      <c r="B67" s="28" t="s">
        <v>223</v>
      </c>
      <c r="C67" s="24">
        <f>SUM(C68)</f>
        <v>24</v>
      </c>
      <c r="D67" s="24">
        <f>SUM(D68)</f>
        <v>0</v>
      </c>
      <c r="E67" s="24">
        <f>SUM(E68)</f>
        <v>0</v>
      </c>
      <c r="F67" s="24">
        <f>SUM(F68)</f>
        <v>0</v>
      </c>
      <c r="G67" s="24">
        <f>SUM(G68)</f>
        <v>0</v>
      </c>
      <c r="H67" s="39">
        <f>D67/(C67-G67)</f>
        <v>0</v>
      </c>
    </row>
    <row r="68" spans="1:8" s="9" customFormat="1" ht="15.75" x14ac:dyDescent="0.25">
      <c r="A68" s="19" t="s">
        <v>226</v>
      </c>
      <c r="B68" s="25" t="s">
        <v>227</v>
      </c>
      <c r="C68" s="19">
        <v>24</v>
      </c>
      <c r="D68" s="19">
        <f>COUNTIF('TAP Packinghouse'!E6:E41, "✓")</f>
        <v>0</v>
      </c>
      <c r="E68" s="19">
        <f>COUNTIF('TAP Packinghouse'!F6:F41, "✓")</f>
        <v>0</v>
      </c>
      <c r="F68" s="19">
        <f>COUNTIF('TAP Packinghouse'!G6:G41, "✓")</f>
        <v>0</v>
      </c>
      <c r="G68" s="19">
        <f>COUNTIF('TAP Packinghouse'!H6:H41, "✓")</f>
        <v>0</v>
      </c>
      <c r="H68" s="53"/>
    </row>
    <row r="69" spans="1:8" s="9" customFormat="1" ht="15.75" x14ac:dyDescent="0.25">
      <c r="A69" s="27" t="s">
        <v>222</v>
      </c>
      <c r="B69" s="28" t="s">
        <v>223</v>
      </c>
      <c r="C69" s="24">
        <f>SUM(C70)</f>
        <v>25</v>
      </c>
      <c r="D69" s="24">
        <f>SUM(D70)</f>
        <v>0</v>
      </c>
      <c r="E69" s="24">
        <f>SUM(E70)</f>
        <v>0</v>
      </c>
      <c r="F69" s="24">
        <f>SUM(F70)</f>
        <v>0</v>
      </c>
      <c r="G69" s="24">
        <f>SUM(G70)</f>
        <v>0</v>
      </c>
      <c r="H69" s="39">
        <f>D69/(C69-G69)</f>
        <v>0</v>
      </c>
    </row>
    <row r="70" spans="1:8" s="9" customFormat="1" ht="15.75" x14ac:dyDescent="0.25">
      <c r="A70" s="19" t="s">
        <v>228</v>
      </c>
      <c r="B70" s="26" t="s">
        <v>229</v>
      </c>
      <c r="C70" s="19">
        <v>25</v>
      </c>
      <c r="D70" s="19">
        <f>COUNTIF('TAP Greenhouse'!E6:E42, "✓")</f>
        <v>0</v>
      </c>
      <c r="E70" s="19">
        <f>COUNTIF('TAP Greenhouse'!F6:F42, "✓")</f>
        <v>0</v>
      </c>
      <c r="F70" s="19">
        <f>COUNTIF('TAP Greenhouse'!G6:G42, "✓")</f>
        <v>0</v>
      </c>
      <c r="G70" s="19">
        <f>COUNTIF('TAP Greenhouse'!H6:H42, "✓")</f>
        <v>0</v>
      </c>
      <c r="H70" s="53"/>
    </row>
    <row r="71" spans="1:8" s="9" customFormat="1" ht="15.75" x14ac:dyDescent="0.25">
      <c r="A71" s="27" t="s">
        <v>222</v>
      </c>
      <c r="B71" s="28" t="s">
        <v>223</v>
      </c>
      <c r="C71" s="24">
        <f>SUM(C72)</f>
        <v>27</v>
      </c>
      <c r="D71" s="24">
        <f>SUM(D72)</f>
        <v>0</v>
      </c>
      <c r="E71" s="24">
        <f>SUM(E72)</f>
        <v>0</v>
      </c>
      <c r="F71" s="24">
        <f>SUM(F72)</f>
        <v>0</v>
      </c>
      <c r="G71" s="24">
        <f>SUM(G72)</f>
        <v>0</v>
      </c>
      <c r="H71" s="39">
        <f>D71/(C71-G71)</f>
        <v>0</v>
      </c>
    </row>
    <row r="72" spans="1:8" ht="15.75" x14ac:dyDescent="0.25">
      <c r="A72" s="19" t="s">
        <v>230</v>
      </c>
      <c r="B72" s="26" t="s">
        <v>231</v>
      </c>
      <c r="C72" s="19">
        <v>27</v>
      </c>
      <c r="D72" s="19">
        <f>COUNTIF('TAP Repacking &amp; Dist.  '!E6:E45, "✓")</f>
        <v>0</v>
      </c>
      <c r="E72" s="19">
        <f>COUNTIF('TAP Repacking &amp; Dist.  '!F6:F45, "✓")</f>
        <v>0</v>
      </c>
      <c r="F72" s="19">
        <f>COUNTIF('TAP Repacking &amp; Dist.  '!G6:G45, "✓")</f>
        <v>0</v>
      </c>
      <c r="G72" s="19">
        <f>COUNTIF('TAP Repacking &amp; Dist.  '!H6:H45, "✓")</f>
        <v>0</v>
      </c>
      <c r="H72" s="53"/>
    </row>
    <row r="73" spans="1:8" s="9" customFormat="1" ht="43.15" customHeight="1" x14ac:dyDescent="0.25">
      <c r="A73" s="272" t="s">
        <v>232</v>
      </c>
      <c r="B73" s="272"/>
      <c r="C73" s="272"/>
      <c r="D73" s="272"/>
      <c r="E73" s="272"/>
      <c r="F73" s="272"/>
      <c r="G73" s="272"/>
      <c r="H73" s="272"/>
    </row>
    <row r="74" spans="1:8" s="9" customFormat="1" ht="20.45" customHeight="1" x14ac:dyDescent="0.25">
      <c r="A74" s="30"/>
      <c r="B74" s="31"/>
      <c r="C74" s="31"/>
      <c r="D74" s="31"/>
      <c r="E74" s="31"/>
      <c r="F74" s="31"/>
      <c r="G74" s="31"/>
      <c r="H74" s="31"/>
    </row>
    <row r="75" spans="1:8" s="9" customFormat="1" ht="15.75" x14ac:dyDescent="0.25"/>
    <row r="76" spans="1:8" s="9" customFormat="1" ht="15.75" x14ac:dyDescent="0.25"/>
  </sheetData>
  <sheetProtection algorithmName="SHA-512" hashValue="bFGppp1Noimp0Lo4chShk5sjRTPmESLFH4jwJqYSFPtrh+1AQfWoSo5k3pCAJ99d9DhW73EJE9giaJmajGoOJg==" saltValue="O6+QtIGTMTfCRR3gkc1UwA==" spinCount="100000" sheet="1" formatCells="0" formatColumns="0" formatRows="0"/>
  <mergeCells count="6">
    <mergeCell ref="A73:H73"/>
    <mergeCell ref="A1:B2"/>
    <mergeCell ref="C1:E1"/>
    <mergeCell ref="F1:H1"/>
    <mergeCell ref="C2:E2"/>
    <mergeCell ref="F2:H2"/>
  </mergeCells>
  <phoneticPr fontId="25" type="noConversion"/>
  <pageMargins left="0.7" right="0.7" top="0.75" bottom="1" header="0.3" footer="0.3"/>
  <pageSetup firstPageNumber="19" orientation="landscape"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93"/>
  <sheetViews>
    <sheetView view="pageLayout" zoomScaleNormal="100" zoomScaleSheetLayoutView="100" workbookViewId="0">
      <selection activeCell="J84" sqref="J84"/>
    </sheetView>
  </sheetViews>
  <sheetFormatPr defaultColWidth="8.85546875" defaultRowHeight="15" x14ac:dyDescent="0.25"/>
  <cols>
    <col min="1" max="1" width="10.7109375" style="47" customWidth="1"/>
    <col min="2" max="2" width="25.7109375" style="2" customWidth="1"/>
    <col min="3" max="3" width="6" style="3" customWidth="1"/>
    <col min="4" max="4" width="6.5703125" style="3" customWidth="1"/>
    <col min="5" max="5" width="5.140625" customWidth="1"/>
    <col min="6" max="6" width="5.5703125" customWidth="1"/>
    <col min="7" max="8" width="5.140625" customWidth="1"/>
    <col min="9" max="9" width="51.28515625" style="4" customWidth="1"/>
  </cols>
  <sheetData>
    <row r="1" spans="1:9" s="9" customFormat="1" ht="15.75" x14ac:dyDescent="0.25">
      <c r="A1" s="282" t="s">
        <v>127</v>
      </c>
      <c r="B1" s="283"/>
      <c r="C1" s="283"/>
      <c r="D1" s="284"/>
      <c r="E1" s="285">
        <f>'Cover Page'!B6</f>
        <v>0</v>
      </c>
      <c r="F1" s="285"/>
      <c r="G1" s="285"/>
      <c r="H1" s="285"/>
      <c r="I1" s="285"/>
    </row>
    <row r="2" spans="1:9" s="9" customFormat="1" ht="15.75" x14ac:dyDescent="0.25">
      <c r="A2" s="282" t="s">
        <v>233</v>
      </c>
      <c r="B2" s="283"/>
      <c r="C2" s="283"/>
      <c r="D2" s="284"/>
      <c r="E2" s="286">
        <f>'Cover Page'!D20</f>
        <v>0</v>
      </c>
      <c r="F2" s="286"/>
      <c r="G2" s="286"/>
      <c r="H2" s="286"/>
      <c r="I2" s="286"/>
    </row>
    <row r="3" spans="1:9" s="9" customFormat="1" ht="31.5" x14ac:dyDescent="0.25">
      <c r="A3" s="43" t="s">
        <v>234</v>
      </c>
      <c r="B3" s="44" t="s">
        <v>235</v>
      </c>
      <c r="C3" s="44" t="s">
        <v>236</v>
      </c>
      <c r="D3" s="44" t="s">
        <v>237</v>
      </c>
      <c r="E3" s="44" t="s">
        <v>238</v>
      </c>
      <c r="F3" s="44" t="s">
        <v>239</v>
      </c>
      <c r="G3" s="44" t="s">
        <v>240</v>
      </c>
      <c r="H3" s="44" t="s">
        <v>241</v>
      </c>
      <c r="I3" s="44" t="s">
        <v>242</v>
      </c>
    </row>
    <row r="4" spans="1:9" s="9" customFormat="1" ht="15.75" x14ac:dyDescent="0.25">
      <c r="A4" s="32"/>
      <c r="B4" s="287" t="s">
        <v>138</v>
      </c>
      <c r="C4" s="288"/>
      <c r="D4" s="288"/>
      <c r="E4" s="288"/>
      <c r="F4" s="288"/>
      <c r="G4" s="288"/>
      <c r="H4" s="288"/>
      <c r="I4" s="289"/>
    </row>
    <row r="5" spans="1:9" s="9" customFormat="1" ht="15.75" customHeight="1" x14ac:dyDescent="0.25">
      <c r="A5" s="32" t="s">
        <v>139</v>
      </c>
      <c r="B5" s="290" t="s">
        <v>140</v>
      </c>
      <c r="C5" s="291"/>
      <c r="D5" s="291"/>
      <c r="E5" s="291"/>
      <c r="F5" s="291"/>
      <c r="G5" s="291"/>
      <c r="H5" s="291"/>
      <c r="I5" s="292"/>
    </row>
    <row r="6" spans="1:9" s="9" customFormat="1" ht="43.5" customHeight="1" x14ac:dyDescent="0.25">
      <c r="A6" s="33" t="s">
        <v>243</v>
      </c>
      <c r="B6" s="56" t="s">
        <v>244</v>
      </c>
      <c r="C6" s="34" t="s">
        <v>245</v>
      </c>
      <c r="D6" s="34" t="s">
        <v>246</v>
      </c>
      <c r="E6" s="35"/>
      <c r="F6" s="35"/>
      <c r="G6" s="35"/>
      <c r="H6" s="35"/>
      <c r="I6" s="21"/>
    </row>
    <row r="7" spans="1:9" s="9" customFormat="1" ht="63" x14ac:dyDescent="0.25">
      <c r="A7" s="33" t="s">
        <v>247</v>
      </c>
      <c r="B7" s="56" t="s">
        <v>248</v>
      </c>
      <c r="C7" s="34" t="s">
        <v>245</v>
      </c>
      <c r="D7" s="34"/>
      <c r="E7" s="35"/>
      <c r="F7" s="35"/>
      <c r="G7" s="35"/>
      <c r="H7" s="35" t="str">
        <f>IF('Cover Page'!$A$2="Harmonized GAP Audit Checklist", "✓", "")</f>
        <v/>
      </c>
      <c r="I7" s="21" t="str">
        <f>IF('Cover Page'!$A$2="Harmonized GAP Audit Checklist", "Harmonized GAP Plus+ questions are not applicable to this audit.","")</f>
        <v/>
      </c>
    </row>
    <row r="8" spans="1:9" s="18" customFormat="1" ht="141.75" x14ac:dyDescent="0.25">
      <c r="A8" s="33" t="s">
        <v>249</v>
      </c>
      <c r="B8" s="56" t="s">
        <v>250</v>
      </c>
      <c r="C8" s="34" t="s">
        <v>245</v>
      </c>
      <c r="D8" s="34" t="s">
        <v>246</v>
      </c>
      <c r="E8" s="35"/>
      <c r="F8" s="35"/>
      <c r="G8" s="35"/>
      <c r="H8" s="35"/>
      <c r="I8" s="21"/>
    </row>
    <row r="9" spans="1:9" s="18" customFormat="1" ht="78.75" x14ac:dyDescent="0.25">
      <c r="A9" s="33" t="s">
        <v>251</v>
      </c>
      <c r="B9" s="56" t="s">
        <v>252</v>
      </c>
      <c r="C9" s="34" t="s">
        <v>245</v>
      </c>
      <c r="D9" s="34"/>
      <c r="E9" s="35"/>
      <c r="F9" s="35"/>
      <c r="G9" s="35"/>
      <c r="H9" s="35" t="str">
        <f>IF('Cover Page'!$A$2="Harmonized GAP Audit Checklist", "✓", "")</f>
        <v/>
      </c>
      <c r="I9" s="21" t="str">
        <f>IF('Cover Page'!$A$2="Harmonized GAP Audit Checklist", "Harmonized GAP Plus+ questions are not applicable to this audit.","")</f>
        <v/>
      </c>
    </row>
    <row r="10" spans="1:9" s="9" customFormat="1" ht="63" x14ac:dyDescent="0.25">
      <c r="A10" s="33" t="s">
        <v>253</v>
      </c>
      <c r="B10" s="56" t="s">
        <v>254</v>
      </c>
      <c r="C10" s="34"/>
      <c r="D10" s="34"/>
      <c r="E10" s="35"/>
      <c r="F10" s="35"/>
      <c r="G10" s="35"/>
      <c r="H10" s="35"/>
      <c r="I10" s="21" t="s">
        <v>68</v>
      </c>
    </row>
    <row r="11" spans="1:9" s="9" customFormat="1" ht="15.75" customHeight="1" x14ac:dyDescent="0.25">
      <c r="A11" s="32" t="s">
        <v>141</v>
      </c>
      <c r="B11" s="125" t="s">
        <v>142</v>
      </c>
      <c r="C11" s="160"/>
      <c r="D11" s="160"/>
      <c r="E11" s="160"/>
      <c r="F11" s="160"/>
      <c r="G11" s="160"/>
      <c r="H11" s="160"/>
      <c r="I11" s="161"/>
    </row>
    <row r="12" spans="1:9" s="9" customFormat="1" ht="94.5" x14ac:dyDescent="0.25">
      <c r="A12" s="33" t="s">
        <v>255</v>
      </c>
      <c r="B12" s="56" t="s">
        <v>256</v>
      </c>
      <c r="C12" s="34" t="s">
        <v>245</v>
      </c>
      <c r="D12" s="34" t="s">
        <v>246</v>
      </c>
      <c r="E12" s="35"/>
      <c r="F12" s="35"/>
      <c r="G12" s="35"/>
      <c r="H12" s="35"/>
      <c r="I12" s="21"/>
    </row>
    <row r="13" spans="1:9" s="9" customFormat="1" ht="78.75" x14ac:dyDescent="0.25">
      <c r="A13" s="33" t="s">
        <v>257</v>
      </c>
      <c r="B13" s="56" t="s">
        <v>258</v>
      </c>
      <c r="C13" s="34" t="s">
        <v>259</v>
      </c>
      <c r="D13" s="34"/>
      <c r="E13" s="35"/>
      <c r="F13" s="35"/>
      <c r="G13" s="35"/>
      <c r="H13" s="35"/>
      <c r="I13" s="21"/>
    </row>
    <row r="14" spans="1:9" s="9" customFormat="1" ht="126" x14ac:dyDescent="0.25">
      <c r="A14" s="33" t="s">
        <v>260</v>
      </c>
      <c r="B14" s="56" t="s">
        <v>261</v>
      </c>
      <c r="C14" s="34" t="s">
        <v>259</v>
      </c>
      <c r="D14" s="34" t="s">
        <v>246</v>
      </c>
      <c r="E14" s="35"/>
      <c r="F14" s="35"/>
      <c r="G14" s="35"/>
      <c r="H14" s="35"/>
      <c r="I14" s="21"/>
    </row>
    <row r="15" spans="1:9" s="9" customFormat="1" ht="63" x14ac:dyDescent="0.25">
      <c r="A15" s="33" t="s">
        <v>262</v>
      </c>
      <c r="B15" s="56" t="s">
        <v>263</v>
      </c>
      <c r="C15" s="34" t="s">
        <v>259</v>
      </c>
      <c r="D15" s="34" t="s">
        <v>246</v>
      </c>
      <c r="E15" s="35"/>
      <c r="F15" s="35"/>
      <c r="G15" s="35"/>
      <c r="H15" s="35"/>
      <c r="I15" s="21"/>
    </row>
    <row r="16" spans="1:9" s="9" customFormat="1" ht="94.5" x14ac:dyDescent="0.25">
      <c r="A16" s="33" t="s">
        <v>264</v>
      </c>
      <c r="B16" s="56" t="s">
        <v>265</v>
      </c>
      <c r="C16" s="34" t="s">
        <v>266</v>
      </c>
      <c r="D16" s="34"/>
      <c r="E16" s="35"/>
      <c r="F16" s="35"/>
      <c r="G16" s="35"/>
      <c r="H16" s="35" t="str">
        <f>IF('Cover Page'!$A$2="Harmonized GAP Audit Checklist", "✓", "")</f>
        <v/>
      </c>
      <c r="I16" s="21" t="str">
        <f>IF('Cover Page'!$A$2="Harmonized GAP Audit Checklist", "Harmonized GAP Plus+ questions are not applicable to this audit.","")</f>
        <v/>
      </c>
    </row>
    <row r="17" spans="1:9" s="9" customFormat="1" ht="15.75" customHeight="1" x14ac:dyDescent="0.25">
      <c r="A17" s="32" t="s">
        <v>143</v>
      </c>
      <c r="B17" s="125" t="s">
        <v>267</v>
      </c>
      <c r="C17" s="160"/>
      <c r="D17" s="160"/>
      <c r="E17" s="160"/>
      <c r="F17" s="160"/>
      <c r="G17" s="160"/>
      <c r="H17" s="160"/>
      <c r="I17" s="161"/>
    </row>
    <row r="18" spans="1:9" s="9" customFormat="1" ht="63" x14ac:dyDescent="0.25">
      <c r="A18" s="33" t="s">
        <v>268</v>
      </c>
      <c r="B18" s="56" t="s">
        <v>269</v>
      </c>
      <c r="C18" s="34" t="s">
        <v>259</v>
      </c>
      <c r="D18" s="34" t="s">
        <v>246</v>
      </c>
      <c r="E18" s="35"/>
      <c r="F18" s="35"/>
      <c r="G18" s="35"/>
      <c r="H18" s="35"/>
      <c r="I18" s="21"/>
    </row>
    <row r="19" spans="1:9" s="9" customFormat="1" ht="47.25" x14ac:dyDescent="0.25">
      <c r="A19" s="33" t="s">
        <v>270</v>
      </c>
      <c r="B19" s="56" t="s">
        <v>271</v>
      </c>
      <c r="C19" s="34"/>
      <c r="D19" s="34" t="s">
        <v>246</v>
      </c>
      <c r="E19" s="35"/>
      <c r="F19" s="35"/>
      <c r="G19" s="35"/>
      <c r="H19" s="35"/>
      <c r="I19" s="21"/>
    </row>
    <row r="20" spans="1:9" s="18" customFormat="1" ht="78.75" x14ac:dyDescent="0.25">
      <c r="A20" s="33" t="s">
        <v>272</v>
      </c>
      <c r="B20" s="56" t="s">
        <v>273</v>
      </c>
      <c r="C20" s="34" t="s">
        <v>259</v>
      </c>
      <c r="D20" s="34" t="s">
        <v>246</v>
      </c>
      <c r="E20" s="35"/>
      <c r="F20" s="35"/>
      <c r="G20" s="35"/>
      <c r="H20" s="35"/>
      <c r="I20" s="21"/>
    </row>
    <row r="21" spans="1:9" s="18" customFormat="1" ht="63" x14ac:dyDescent="0.25">
      <c r="A21" s="33" t="s">
        <v>274</v>
      </c>
      <c r="B21" s="56" t="s">
        <v>275</v>
      </c>
      <c r="C21" s="34"/>
      <c r="D21" s="34"/>
      <c r="E21" s="35"/>
      <c r="F21" s="35"/>
      <c r="G21" s="35"/>
      <c r="H21" s="35" t="str">
        <f>IF('Cover Page'!$A$2="Harmonized GAP Audit Checklist", "✓", "")</f>
        <v/>
      </c>
      <c r="I21" s="21" t="str">
        <f>IF('Cover Page'!$A$2="Harmonized GAP Audit Checklist", "Harmonized GAP Plus+ questions are not applicable to this audit.","")</f>
        <v/>
      </c>
    </row>
    <row r="22" spans="1:9" s="9" customFormat="1" ht="15.75" customHeight="1" x14ac:dyDescent="0.25">
      <c r="A22" s="32" t="s">
        <v>145</v>
      </c>
      <c r="B22" s="290" t="s">
        <v>276</v>
      </c>
      <c r="C22" s="291"/>
      <c r="D22" s="291"/>
      <c r="E22" s="291"/>
      <c r="F22" s="291"/>
      <c r="G22" s="291"/>
      <c r="H22" s="291"/>
      <c r="I22" s="292"/>
    </row>
    <row r="23" spans="1:9" s="9" customFormat="1" ht="63" x14ac:dyDescent="0.25">
      <c r="A23" s="33" t="s">
        <v>277</v>
      </c>
      <c r="B23" s="56" t="s">
        <v>278</v>
      </c>
      <c r="C23" s="34" t="s">
        <v>259</v>
      </c>
      <c r="D23" s="34" t="s">
        <v>246</v>
      </c>
      <c r="E23" s="35"/>
      <c r="F23" s="35"/>
      <c r="G23" s="35"/>
      <c r="H23" s="35"/>
      <c r="I23" s="21"/>
    </row>
    <row r="24" spans="1:9" s="9" customFormat="1" ht="78.75" x14ac:dyDescent="0.25">
      <c r="A24" s="33" t="s">
        <v>279</v>
      </c>
      <c r="B24" s="56" t="s">
        <v>280</v>
      </c>
      <c r="C24" s="34" t="s">
        <v>68</v>
      </c>
      <c r="D24" s="34" t="s">
        <v>246</v>
      </c>
      <c r="E24" s="35"/>
      <c r="F24" s="35"/>
      <c r="G24" s="35"/>
      <c r="H24" s="35"/>
      <c r="I24" s="21"/>
    </row>
    <row r="25" spans="1:9" s="9" customFormat="1" ht="78.75" x14ac:dyDescent="0.25">
      <c r="A25" s="33" t="s">
        <v>281</v>
      </c>
      <c r="B25" s="56" t="s">
        <v>282</v>
      </c>
      <c r="C25" s="34" t="s">
        <v>259</v>
      </c>
      <c r="D25" s="34" t="s">
        <v>283</v>
      </c>
      <c r="E25" s="35"/>
      <c r="F25" s="35"/>
      <c r="G25" s="35"/>
      <c r="H25" s="35"/>
      <c r="I25" s="21"/>
    </row>
    <row r="26" spans="1:9" s="9" customFormat="1" ht="15.75" x14ac:dyDescent="0.25">
      <c r="A26" s="32" t="s">
        <v>147</v>
      </c>
      <c r="B26" s="159" t="s">
        <v>284</v>
      </c>
      <c r="C26" s="160"/>
      <c r="D26" s="160"/>
      <c r="E26" s="160"/>
      <c r="F26" s="160"/>
      <c r="G26" s="160"/>
      <c r="H26" s="160"/>
      <c r="I26" s="161"/>
    </row>
    <row r="27" spans="1:9" s="9" customFormat="1" ht="126" x14ac:dyDescent="0.25">
      <c r="A27" s="33" t="s">
        <v>285</v>
      </c>
      <c r="B27" s="56" t="s">
        <v>286</v>
      </c>
      <c r="C27" s="34" t="s">
        <v>259</v>
      </c>
      <c r="D27" s="34"/>
      <c r="E27" s="35"/>
      <c r="F27" s="35"/>
      <c r="G27" s="35"/>
      <c r="H27" s="35"/>
      <c r="I27" s="21"/>
    </row>
    <row r="28" spans="1:9" s="9" customFormat="1" ht="141.75" x14ac:dyDescent="0.25">
      <c r="A28" s="33" t="s">
        <v>287</v>
      </c>
      <c r="B28" s="56" t="s">
        <v>288</v>
      </c>
      <c r="C28" s="34" t="s">
        <v>266</v>
      </c>
      <c r="D28" s="34"/>
      <c r="E28" s="35"/>
      <c r="F28" s="35"/>
      <c r="G28" s="35"/>
      <c r="H28" s="35"/>
      <c r="I28" s="21"/>
    </row>
    <row r="29" spans="1:9" s="9" customFormat="1" ht="94.5" x14ac:dyDescent="0.25">
      <c r="A29" s="33" t="s">
        <v>289</v>
      </c>
      <c r="B29" s="56" t="s">
        <v>290</v>
      </c>
      <c r="C29" s="34" t="s">
        <v>245</v>
      </c>
      <c r="D29" s="34" t="s">
        <v>246</v>
      </c>
      <c r="E29" s="35"/>
      <c r="F29" s="35"/>
      <c r="G29" s="35"/>
      <c r="H29" s="35"/>
      <c r="I29" s="21"/>
    </row>
    <row r="30" spans="1:9" s="9" customFormat="1" ht="15.75" x14ac:dyDescent="0.25">
      <c r="A30" s="32" t="s">
        <v>149</v>
      </c>
      <c r="B30" s="159" t="s">
        <v>150</v>
      </c>
      <c r="C30" s="160"/>
      <c r="D30" s="160"/>
      <c r="E30" s="160"/>
      <c r="F30" s="160"/>
      <c r="G30" s="160"/>
      <c r="H30" s="160"/>
      <c r="I30" s="161"/>
    </row>
    <row r="31" spans="1:9" s="9" customFormat="1" ht="47.25" x14ac:dyDescent="0.25">
      <c r="A31" s="33" t="s">
        <v>291</v>
      </c>
      <c r="B31" s="56" t="s">
        <v>292</v>
      </c>
      <c r="C31" s="34" t="s">
        <v>266</v>
      </c>
      <c r="D31" s="34" t="s">
        <v>246</v>
      </c>
      <c r="E31" s="35"/>
      <c r="F31" s="35"/>
      <c r="G31" s="35"/>
      <c r="H31" s="35"/>
      <c r="I31" s="21"/>
    </row>
    <row r="32" spans="1:9" s="9" customFormat="1" ht="31.5" x14ac:dyDescent="0.25">
      <c r="A32" s="33" t="s">
        <v>293</v>
      </c>
      <c r="B32" s="56" t="s">
        <v>294</v>
      </c>
      <c r="C32" s="34"/>
      <c r="D32" s="34"/>
      <c r="E32" s="35"/>
      <c r="F32" s="35"/>
      <c r="G32" s="35"/>
      <c r="H32" s="35" t="str">
        <f>IF('Cover Page'!$A$2="Harmonized GAP Audit Checklist", "✓", "")</f>
        <v/>
      </c>
      <c r="I32" s="21" t="str">
        <f>IF('Cover Page'!$A$2="Harmonized GAP Audit Checklist", "Harmonized GAP Plus+ questions are not applicable to this audit.","")</f>
        <v/>
      </c>
    </row>
    <row r="33" spans="1:9" s="9" customFormat="1" ht="78.75" x14ac:dyDescent="0.25">
      <c r="A33" s="33" t="s">
        <v>295</v>
      </c>
      <c r="B33" s="56" t="s">
        <v>296</v>
      </c>
      <c r="C33" s="34"/>
      <c r="D33" s="34"/>
      <c r="E33" s="35"/>
      <c r="F33" s="35"/>
      <c r="G33" s="35"/>
      <c r="H33" s="35" t="str">
        <f>IF('Cover Page'!$A$2="Harmonized GAP Audit Checklist", "✓", "")</f>
        <v/>
      </c>
      <c r="I33" s="21" t="str">
        <f>IF('Cover Page'!$A$2="Harmonized GAP Audit Checklist", "Harmonized GAP Plus+ questions are not applicable to this audit.","")</f>
        <v/>
      </c>
    </row>
    <row r="34" spans="1:9" s="9" customFormat="1" ht="141.75" x14ac:dyDescent="0.25">
      <c r="A34" s="33" t="s">
        <v>297</v>
      </c>
      <c r="B34" s="56" t="s">
        <v>298</v>
      </c>
      <c r="C34" s="34" t="s">
        <v>259</v>
      </c>
      <c r="D34" s="34"/>
      <c r="E34" s="35"/>
      <c r="F34" s="35"/>
      <c r="G34" s="35"/>
      <c r="H34" s="35" t="str">
        <f>IF('Cover Page'!$A$2="Harmonized GAP Audit Checklist", "✓", "")</f>
        <v/>
      </c>
      <c r="I34" s="21" t="str">
        <f>IF('Cover Page'!$A$2="Harmonized GAP Audit Checklist", "Harmonized GAP Plus+ questions are not applicable to this audit.","")</f>
        <v/>
      </c>
    </row>
    <row r="35" spans="1:9" s="9" customFormat="1" ht="47.25" x14ac:dyDescent="0.25">
      <c r="A35" s="33" t="s">
        <v>299</v>
      </c>
      <c r="B35" s="56" t="s">
        <v>300</v>
      </c>
      <c r="C35" s="34" t="s">
        <v>259</v>
      </c>
      <c r="D35" s="34"/>
      <c r="E35" s="35"/>
      <c r="F35" s="35"/>
      <c r="G35" s="35"/>
      <c r="H35" s="35"/>
      <c r="I35" s="21"/>
    </row>
    <row r="36" spans="1:9" s="9" customFormat="1" ht="15.75" x14ac:dyDescent="0.25">
      <c r="A36" s="32" t="s">
        <v>151</v>
      </c>
      <c r="B36" s="159" t="s">
        <v>152</v>
      </c>
      <c r="C36" s="160"/>
      <c r="D36" s="160"/>
      <c r="E36" s="160"/>
      <c r="F36" s="160"/>
      <c r="G36" s="160"/>
      <c r="H36" s="160"/>
      <c r="I36" s="161"/>
    </row>
    <row r="37" spans="1:9" s="9" customFormat="1" ht="63" x14ac:dyDescent="0.25">
      <c r="A37" s="33" t="s">
        <v>301</v>
      </c>
      <c r="B37" s="56" t="s">
        <v>302</v>
      </c>
      <c r="C37" s="34" t="s">
        <v>266</v>
      </c>
      <c r="D37" s="34" t="s">
        <v>246</v>
      </c>
      <c r="E37" s="35"/>
      <c r="F37" s="35"/>
      <c r="G37" s="35"/>
      <c r="H37" s="35"/>
      <c r="I37" s="21"/>
    </row>
    <row r="38" spans="1:9" s="9" customFormat="1" ht="47.25" x14ac:dyDescent="0.25">
      <c r="A38" s="33" t="s">
        <v>303</v>
      </c>
      <c r="B38" s="56" t="s">
        <v>304</v>
      </c>
      <c r="C38" s="34" t="s">
        <v>259</v>
      </c>
      <c r="D38" s="34"/>
      <c r="E38" s="35"/>
      <c r="F38" s="35"/>
      <c r="G38" s="35"/>
      <c r="H38" s="35"/>
      <c r="I38" s="21"/>
    </row>
    <row r="39" spans="1:9" s="9" customFormat="1" ht="63" x14ac:dyDescent="0.25">
      <c r="A39" s="33" t="s">
        <v>305</v>
      </c>
      <c r="B39" s="56" t="s">
        <v>306</v>
      </c>
      <c r="C39" s="34" t="s">
        <v>259</v>
      </c>
      <c r="D39" s="34"/>
      <c r="E39" s="35"/>
      <c r="F39" s="35"/>
      <c r="G39" s="35"/>
      <c r="H39" s="35"/>
      <c r="I39" s="21"/>
    </row>
    <row r="40" spans="1:9" s="9" customFormat="1" ht="15.75" customHeight="1" x14ac:dyDescent="0.25">
      <c r="A40" s="32" t="s">
        <v>153</v>
      </c>
      <c r="B40" s="125" t="s">
        <v>154</v>
      </c>
      <c r="C40" s="160"/>
      <c r="D40" s="160"/>
      <c r="E40" s="160"/>
      <c r="F40" s="160"/>
      <c r="G40" s="160"/>
      <c r="H40" s="160"/>
      <c r="I40" s="161"/>
    </row>
    <row r="41" spans="1:9" s="9" customFormat="1" ht="47.25" x14ac:dyDescent="0.25">
      <c r="A41" s="45" t="s">
        <v>307</v>
      </c>
      <c r="B41" s="57" t="s">
        <v>308</v>
      </c>
      <c r="C41" s="37" t="s">
        <v>266</v>
      </c>
      <c r="D41" s="37" t="s">
        <v>246</v>
      </c>
      <c r="E41" s="35"/>
      <c r="F41" s="36"/>
      <c r="G41" s="36"/>
      <c r="H41" s="36"/>
      <c r="I41" s="21"/>
    </row>
    <row r="42" spans="1:9" s="9" customFormat="1" ht="63" x14ac:dyDescent="0.25">
      <c r="A42" s="33" t="s">
        <v>309</v>
      </c>
      <c r="B42" s="56" t="s">
        <v>310</v>
      </c>
      <c r="C42" s="34" t="s">
        <v>245</v>
      </c>
      <c r="D42" s="34"/>
      <c r="E42" s="35"/>
      <c r="F42" s="35"/>
      <c r="G42" s="35"/>
      <c r="H42" s="35" t="str">
        <f>IF('Cover Page'!$A$2="Harmonized GAP Audit Checklist", "✓", "")</f>
        <v/>
      </c>
      <c r="I42" s="21" t="str">
        <f>IF('Cover Page'!$A$2="Harmonized GAP Audit Checklist", "Harmonized GAP Plus+ questions are not applicable to this audit.","")</f>
        <v/>
      </c>
    </row>
    <row r="43" spans="1:9" s="9" customFormat="1" ht="110.25" x14ac:dyDescent="0.25">
      <c r="A43" s="33" t="s">
        <v>311</v>
      </c>
      <c r="B43" s="56" t="s">
        <v>312</v>
      </c>
      <c r="C43" s="34" t="s">
        <v>259</v>
      </c>
      <c r="D43" s="34"/>
      <c r="E43" s="35"/>
      <c r="F43" s="35"/>
      <c r="G43" s="35"/>
      <c r="H43" s="35" t="str">
        <f>IF('Cover Page'!$A$2="Harmonized GAP Audit Checklist", "✓", "")</f>
        <v/>
      </c>
      <c r="I43" s="21" t="str">
        <f>IF('Cover Page'!$A$2="Harmonized GAP Audit Checklist", "Harmonized GAP Plus+ questions are not applicable to this audit.","")</f>
        <v/>
      </c>
    </row>
    <row r="44" spans="1:9" s="9" customFormat="1" ht="94.5" x14ac:dyDescent="0.25">
      <c r="A44" s="33" t="s">
        <v>313</v>
      </c>
      <c r="B44" s="56" t="s">
        <v>314</v>
      </c>
      <c r="C44" s="34" t="s">
        <v>315</v>
      </c>
      <c r="D44" s="34" t="s">
        <v>246</v>
      </c>
      <c r="E44" s="35"/>
      <c r="F44" s="35"/>
      <c r="G44" s="35"/>
      <c r="H44" s="35"/>
      <c r="I44" s="21"/>
    </row>
    <row r="45" spans="1:9" s="9" customFormat="1" ht="15.75" x14ac:dyDescent="0.25">
      <c r="A45" s="46" t="s">
        <v>155</v>
      </c>
      <c r="B45" s="128" t="s">
        <v>156</v>
      </c>
      <c r="C45" s="129"/>
      <c r="D45" s="129"/>
      <c r="E45" s="129"/>
      <c r="F45" s="129"/>
      <c r="G45" s="129"/>
      <c r="H45" s="129"/>
      <c r="I45" s="130"/>
    </row>
    <row r="46" spans="1:9" s="9" customFormat="1" ht="47.25" x14ac:dyDescent="0.25">
      <c r="A46" s="33" t="s">
        <v>316</v>
      </c>
      <c r="B46" s="56" t="s">
        <v>317</v>
      </c>
      <c r="C46" s="34" t="s">
        <v>259</v>
      </c>
      <c r="D46" s="34"/>
      <c r="E46" s="35"/>
      <c r="F46" s="35"/>
      <c r="G46" s="35"/>
      <c r="H46" s="35"/>
      <c r="I46" s="21"/>
    </row>
    <row r="47" spans="1:9" s="9" customFormat="1" ht="15.75" customHeight="1" x14ac:dyDescent="0.25">
      <c r="A47" s="46" t="s">
        <v>157</v>
      </c>
      <c r="B47" s="136" t="s">
        <v>158</v>
      </c>
      <c r="C47" s="137"/>
      <c r="D47" s="137"/>
      <c r="E47" s="137"/>
      <c r="F47" s="137"/>
      <c r="G47" s="137"/>
      <c r="H47" s="137"/>
      <c r="I47" s="138"/>
    </row>
    <row r="48" spans="1:9" s="9" customFormat="1" ht="63" x14ac:dyDescent="0.25">
      <c r="A48" s="33" t="s">
        <v>318</v>
      </c>
      <c r="B48" s="56" t="s">
        <v>319</v>
      </c>
      <c r="C48" s="34" t="s">
        <v>245</v>
      </c>
      <c r="D48" s="34" t="s">
        <v>246</v>
      </c>
      <c r="E48" s="35"/>
      <c r="F48" s="35"/>
      <c r="G48" s="35"/>
      <c r="H48" s="35"/>
      <c r="I48" s="21"/>
    </row>
    <row r="49" spans="1:9" s="9" customFormat="1" ht="94.5" x14ac:dyDescent="0.25">
      <c r="A49" s="33" t="s">
        <v>320</v>
      </c>
      <c r="B49" s="56" t="s">
        <v>321</v>
      </c>
      <c r="C49" s="34"/>
      <c r="D49" s="34" t="s">
        <v>322</v>
      </c>
      <c r="E49" s="35"/>
      <c r="F49" s="35"/>
      <c r="G49" s="35"/>
      <c r="H49" s="35"/>
      <c r="I49" s="21"/>
    </row>
    <row r="50" spans="1:9" s="9" customFormat="1" ht="126" x14ac:dyDescent="0.25">
      <c r="A50" s="33" t="s">
        <v>323</v>
      </c>
      <c r="B50" s="56" t="s">
        <v>324</v>
      </c>
      <c r="C50" s="34"/>
      <c r="D50" s="34" t="s">
        <v>283</v>
      </c>
      <c r="E50" s="35"/>
      <c r="F50" s="35"/>
      <c r="G50" s="35"/>
      <c r="H50" s="35"/>
      <c r="I50" s="21"/>
    </row>
    <row r="51" spans="1:9" s="9" customFormat="1" ht="94.5" x14ac:dyDescent="0.25">
      <c r="A51" s="33" t="s">
        <v>325</v>
      </c>
      <c r="B51" s="56" t="s">
        <v>326</v>
      </c>
      <c r="C51" s="34"/>
      <c r="D51" s="34" t="s">
        <v>283</v>
      </c>
      <c r="E51" s="35"/>
      <c r="F51" s="35"/>
      <c r="G51" s="35"/>
      <c r="H51" s="35"/>
      <c r="I51" s="21"/>
    </row>
    <row r="52" spans="1:9" s="9" customFormat="1" ht="126" x14ac:dyDescent="0.25">
      <c r="A52" s="33" t="s">
        <v>327</v>
      </c>
      <c r="B52" s="56" t="s">
        <v>328</v>
      </c>
      <c r="C52" s="34"/>
      <c r="D52" s="34" t="s">
        <v>283</v>
      </c>
      <c r="E52" s="35"/>
      <c r="F52" s="35"/>
      <c r="G52" s="35"/>
      <c r="H52" s="35"/>
      <c r="I52" s="21"/>
    </row>
    <row r="53" spans="1:9" s="9" customFormat="1" ht="63" x14ac:dyDescent="0.25">
      <c r="A53" s="33" t="s">
        <v>329</v>
      </c>
      <c r="B53" s="56" t="s">
        <v>330</v>
      </c>
      <c r="C53" s="34" t="s">
        <v>259</v>
      </c>
      <c r="D53" s="34" t="s">
        <v>246</v>
      </c>
      <c r="E53" s="35"/>
      <c r="F53" s="35"/>
      <c r="G53" s="35"/>
      <c r="H53" s="35"/>
      <c r="I53" s="21"/>
    </row>
    <row r="54" spans="1:9" s="9" customFormat="1" ht="47.25" x14ac:dyDescent="0.25">
      <c r="A54" s="33" t="s">
        <v>331</v>
      </c>
      <c r="B54" s="56" t="s">
        <v>332</v>
      </c>
      <c r="C54" s="34" t="s">
        <v>245</v>
      </c>
      <c r="D54" s="34" t="s">
        <v>68</v>
      </c>
      <c r="E54" s="35"/>
      <c r="F54" s="35"/>
      <c r="G54" s="35"/>
      <c r="H54" s="35"/>
      <c r="I54" s="21"/>
    </row>
    <row r="55" spans="1:9" s="9" customFormat="1" ht="78.75" x14ac:dyDescent="0.25">
      <c r="A55" s="33" t="s">
        <v>333</v>
      </c>
      <c r="B55" s="56" t="s">
        <v>334</v>
      </c>
      <c r="C55" s="34"/>
      <c r="D55" s="34" t="s">
        <v>246</v>
      </c>
      <c r="E55" s="35"/>
      <c r="F55" s="35"/>
      <c r="G55" s="35"/>
      <c r="H55" s="35"/>
      <c r="I55" s="21"/>
    </row>
    <row r="56" spans="1:9" s="9" customFormat="1" ht="31.5" x14ac:dyDescent="0.25">
      <c r="A56" s="33" t="s">
        <v>335</v>
      </c>
      <c r="B56" s="56" t="s">
        <v>336</v>
      </c>
      <c r="C56" s="34"/>
      <c r="D56" s="34" t="s">
        <v>68</v>
      </c>
      <c r="E56" s="35"/>
      <c r="F56" s="35"/>
      <c r="G56" s="35"/>
      <c r="H56" s="35"/>
      <c r="I56" s="21"/>
    </row>
    <row r="57" spans="1:9" s="9" customFormat="1" ht="94.5" x14ac:dyDescent="0.25">
      <c r="A57" s="33" t="s">
        <v>337</v>
      </c>
      <c r="B57" s="56" t="s">
        <v>338</v>
      </c>
      <c r="C57" s="34"/>
      <c r="D57" s="34" t="s">
        <v>246</v>
      </c>
      <c r="E57" s="35"/>
      <c r="F57" s="35"/>
      <c r="G57" s="35"/>
      <c r="H57" s="35"/>
      <c r="I57" s="21"/>
    </row>
    <row r="58" spans="1:9" s="9" customFormat="1" ht="47.25" x14ac:dyDescent="0.25">
      <c r="A58" s="33" t="s">
        <v>339</v>
      </c>
      <c r="B58" s="56" t="s">
        <v>340</v>
      </c>
      <c r="C58" s="34"/>
      <c r="D58" s="34" t="s">
        <v>246</v>
      </c>
      <c r="E58" s="35"/>
      <c r="F58" s="35"/>
      <c r="G58" s="35"/>
      <c r="H58" s="35"/>
      <c r="I58" s="21"/>
    </row>
    <row r="59" spans="1:9" s="9" customFormat="1" ht="94.5" x14ac:dyDescent="0.25">
      <c r="A59" s="33" t="s">
        <v>341</v>
      </c>
      <c r="B59" s="56" t="s">
        <v>342</v>
      </c>
      <c r="C59" s="34"/>
      <c r="D59" s="34"/>
      <c r="E59" s="35"/>
      <c r="F59" s="35"/>
      <c r="G59" s="35"/>
      <c r="H59" s="35"/>
      <c r="I59" s="21"/>
    </row>
    <row r="60" spans="1:9" s="9" customFormat="1" ht="94.5" x14ac:dyDescent="0.25">
      <c r="A60" s="33" t="s">
        <v>343</v>
      </c>
      <c r="B60" s="56" t="s">
        <v>344</v>
      </c>
      <c r="C60" s="34"/>
      <c r="D60" s="34"/>
      <c r="E60" s="35"/>
      <c r="F60" s="35"/>
      <c r="G60" s="35"/>
      <c r="H60" s="35"/>
      <c r="I60" s="21"/>
    </row>
    <row r="61" spans="1:9" s="9" customFormat="1" ht="63" x14ac:dyDescent="0.25">
      <c r="A61" s="33" t="s">
        <v>345</v>
      </c>
      <c r="B61" s="56" t="s">
        <v>346</v>
      </c>
      <c r="C61" s="34"/>
      <c r="D61" s="34"/>
      <c r="E61" s="35"/>
      <c r="F61" s="35"/>
      <c r="G61" s="35"/>
      <c r="H61" s="35"/>
      <c r="I61" s="21"/>
    </row>
    <row r="62" spans="1:9" s="9" customFormat="1" ht="47.25" x14ac:dyDescent="0.25">
      <c r="A62" s="33" t="s">
        <v>347</v>
      </c>
      <c r="B62" s="56" t="s">
        <v>348</v>
      </c>
      <c r="C62" s="34"/>
      <c r="D62" s="34" t="s">
        <v>68</v>
      </c>
      <c r="E62" s="35"/>
      <c r="F62" s="35"/>
      <c r="G62" s="35"/>
      <c r="H62" s="35"/>
      <c r="I62" s="21"/>
    </row>
    <row r="63" spans="1:9" s="9" customFormat="1" ht="110.25" x14ac:dyDescent="0.25">
      <c r="A63" s="33" t="s">
        <v>349</v>
      </c>
      <c r="B63" s="56" t="s">
        <v>350</v>
      </c>
      <c r="C63" s="34" t="s">
        <v>68</v>
      </c>
      <c r="D63" s="34" t="s">
        <v>246</v>
      </c>
      <c r="E63" s="35"/>
      <c r="F63" s="35"/>
      <c r="G63" s="35"/>
      <c r="H63" s="35"/>
      <c r="I63" s="21"/>
    </row>
    <row r="64" spans="1:9" s="9" customFormat="1" ht="78.75" x14ac:dyDescent="0.25">
      <c r="A64" s="33" t="s">
        <v>351</v>
      </c>
      <c r="B64" s="56" t="s">
        <v>352</v>
      </c>
      <c r="C64" s="34"/>
      <c r="D64" s="34"/>
      <c r="E64" s="35"/>
      <c r="F64" s="35"/>
      <c r="G64" s="35"/>
      <c r="H64" s="35"/>
      <c r="I64" s="21"/>
    </row>
    <row r="65" spans="1:9" s="9" customFormat="1" ht="47.25" x14ac:dyDescent="0.25">
      <c r="A65" s="33" t="s">
        <v>353</v>
      </c>
      <c r="B65" s="56" t="s">
        <v>354</v>
      </c>
      <c r="C65" s="34" t="s">
        <v>259</v>
      </c>
      <c r="D65" s="34" t="s">
        <v>68</v>
      </c>
      <c r="E65" s="35"/>
      <c r="F65" s="35"/>
      <c r="G65" s="35"/>
      <c r="H65" s="35"/>
      <c r="I65" s="21"/>
    </row>
    <row r="66" spans="1:9" s="9" customFormat="1" ht="110.25" x14ac:dyDescent="0.25">
      <c r="A66" s="33" t="s">
        <v>355</v>
      </c>
      <c r="B66" s="56" t="s">
        <v>356</v>
      </c>
      <c r="C66" s="34" t="s">
        <v>245</v>
      </c>
      <c r="D66" s="34" t="s">
        <v>283</v>
      </c>
      <c r="E66" s="35"/>
      <c r="F66" s="35"/>
      <c r="G66" s="35"/>
      <c r="H66" s="35"/>
      <c r="I66" s="21"/>
    </row>
    <row r="67" spans="1:9" s="9" customFormat="1" ht="63" x14ac:dyDescent="0.25">
      <c r="A67" s="33" t="s">
        <v>357</v>
      </c>
      <c r="B67" s="56" t="s">
        <v>358</v>
      </c>
      <c r="C67" s="34" t="s">
        <v>68</v>
      </c>
      <c r="D67" s="34" t="s">
        <v>283</v>
      </c>
      <c r="E67" s="35"/>
      <c r="F67" s="35"/>
      <c r="G67" s="35"/>
      <c r="H67" s="35"/>
      <c r="I67" s="21"/>
    </row>
    <row r="68" spans="1:9" s="9" customFormat="1" ht="47.25" x14ac:dyDescent="0.25">
      <c r="A68" s="33" t="s">
        <v>359</v>
      </c>
      <c r="B68" s="56" t="s">
        <v>360</v>
      </c>
      <c r="C68" s="34" t="s">
        <v>361</v>
      </c>
      <c r="D68" s="34" t="s">
        <v>283</v>
      </c>
      <c r="E68" s="35"/>
      <c r="F68" s="35"/>
      <c r="G68" s="35"/>
      <c r="H68" s="35"/>
      <c r="I68" s="21"/>
    </row>
    <row r="69" spans="1:9" s="9" customFormat="1" ht="47.25" x14ac:dyDescent="0.25">
      <c r="A69" s="33" t="s">
        <v>362</v>
      </c>
      <c r="B69" s="56" t="s">
        <v>363</v>
      </c>
      <c r="C69" s="34"/>
      <c r="D69" s="34"/>
      <c r="E69" s="35"/>
      <c r="F69" s="35"/>
      <c r="G69" s="35"/>
      <c r="H69" s="35"/>
      <c r="I69" s="21"/>
    </row>
    <row r="70" spans="1:9" s="9" customFormat="1" ht="15.75" customHeight="1" x14ac:dyDescent="0.25">
      <c r="A70" s="32" t="s">
        <v>159</v>
      </c>
      <c r="B70" s="125" t="s">
        <v>160</v>
      </c>
      <c r="C70" s="143"/>
      <c r="D70" s="143"/>
      <c r="E70" s="143"/>
      <c r="F70" s="143"/>
      <c r="G70" s="143"/>
      <c r="H70" s="143"/>
      <c r="I70" s="144"/>
    </row>
    <row r="71" spans="1:9" s="9" customFormat="1" ht="63" x14ac:dyDescent="0.25">
      <c r="A71" s="33" t="s">
        <v>364</v>
      </c>
      <c r="B71" s="56" t="s">
        <v>365</v>
      </c>
      <c r="C71" s="34" t="s">
        <v>259</v>
      </c>
      <c r="D71" s="34" t="s">
        <v>283</v>
      </c>
      <c r="E71" s="35"/>
      <c r="F71" s="35"/>
      <c r="G71" s="35"/>
      <c r="H71" s="35"/>
      <c r="I71" s="21"/>
    </row>
    <row r="72" spans="1:9" s="9" customFormat="1" ht="110.25" x14ac:dyDescent="0.25">
      <c r="A72" s="33" t="s">
        <v>366</v>
      </c>
      <c r="B72" s="56" t="s">
        <v>367</v>
      </c>
      <c r="C72" s="34" t="s">
        <v>259</v>
      </c>
      <c r="D72" s="34"/>
      <c r="E72" s="35"/>
      <c r="F72" s="35"/>
      <c r="G72" s="35"/>
      <c r="H72" s="35"/>
      <c r="I72" s="21"/>
    </row>
    <row r="73" spans="1:9" s="9" customFormat="1" ht="78.75" x14ac:dyDescent="0.25">
      <c r="A73" s="33" t="s">
        <v>368</v>
      </c>
      <c r="B73" s="58" t="s">
        <v>369</v>
      </c>
      <c r="C73" s="34" t="s">
        <v>259</v>
      </c>
      <c r="D73" s="34"/>
      <c r="E73" s="35"/>
      <c r="F73" s="35"/>
      <c r="G73" s="35"/>
      <c r="H73" s="35"/>
      <c r="I73" s="21"/>
    </row>
    <row r="74" spans="1:9" s="9" customFormat="1" ht="63" x14ac:dyDescent="0.25">
      <c r="A74" s="33" t="s">
        <v>370</v>
      </c>
      <c r="B74" s="58" t="s">
        <v>371</v>
      </c>
      <c r="C74" s="34" t="s">
        <v>259</v>
      </c>
      <c r="D74" s="34"/>
      <c r="E74" s="35"/>
      <c r="F74" s="35"/>
      <c r="G74" s="35"/>
      <c r="H74" s="35"/>
      <c r="I74" s="21"/>
    </row>
    <row r="75" spans="1:9" s="9" customFormat="1" ht="63" x14ac:dyDescent="0.25">
      <c r="A75" s="33" t="s">
        <v>372</v>
      </c>
      <c r="B75" s="58" t="s">
        <v>373</v>
      </c>
      <c r="C75" s="34" t="s">
        <v>259</v>
      </c>
      <c r="D75" s="34" t="s">
        <v>283</v>
      </c>
      <c r="E75" s="35"/>
      <c r="F75" s="35"/>
      <c r="G75" s="35"/>
      <c r="H75" s="35"/>
      <c r="I75" s="21"/>
    </row>
    <row r="76" spans="1:9" s="9" customFormat="1" ht="63" x14ac:dyDescent="0.25">
      <c r="A76" s="33" t="s">
        <v>374</v>
      </c>
      <c r="B76" s="58" t="s">
        <v>375</v>
      </c>
      <c r="C76" s="34" t="s">
        <v>259</v>
      </c>
      <c r="D76" s="34"/>
      <c r="E76" s="35"/>
      <c r="F76" s="35"/>
      <c r="G76" s="35"/>
      <c r="H76" s="35"/>
      <c r="I76" s="21"/>
    </row>
    <row r="77" spans="1:9" s="9" customFormat="1" ht="94.5" x14ac:dyDescent="0.25">
      <c r="A77" s="33" t="s">
        <v>376</v>
      </c>
      <c r="B77" s="56" t="s">
        <v>377</v>
      </c>
      <c r="C77" s="34" t="s">
        <v>259</v>
      </c>
      <c r="D77" s="34"/>
      <c r="E77" s="35"/>
      <c r="F77" s="35"/>
      <c r="G77" s="35"/>
      <c r="H77" s="35" t="str">
        <f>IF('Cover Page'!$A$2="Harmonized GAP Audit Checklist", "✓", "")</f>
        <v/>
      </c>
      <c r="I77" s="21" t="str">
        <f>IF('Cover Page'!$A$2="Harmonized GAP Audit Checklist", "Harmonized GAP Plus+ questions are not applicable to this audit.","")</f>
        <v/>
      </c>
    </row>
    <row r="78" spans="1:9" s="9" customFormat="1" ht="47.25" x14ac:dyDescent="0.25">
      <c r="A78" s="33" t="s">
        <v>378</v>
      </c>
      <c r="B78" s="58" t="s">
        <v>379</v>
      </c>
      <c r="C78" s="34"/>
      <c r="D78" s="34"/>
      <c r="E78" s="35"/>
      <c r="F78" s="35"/>
      <c r="G78" s="35"/>
      <c r="H78" s="35"/>
      <c r="I78" s="21"/>
    </row>
    <row r="79" spans="1:9" s="9" customFormat="1" ht="110.25" x14ac:dyDescent="0.25">
      <c r="A79" s="33" t="s">
        <v>380</v>
      </c>
      <c r="B79" s="58" t="s">
        <v>381</v>
      </c>
      <c r="C79" s="34" t="s">
        <v>259</v>
      </c>
      <c r="D79" s="34"/>
      <c r="E79" s="35"/>
      <c r="F79" s="35"/>
      <c r="G79" s="35"/>
      <c r="H79" s="35"/>
      <c r="I79" s="21"/>
    </row>
    <row r="80" spans="1:9" s="9" customFormat="1" ht="15.75" x14ac:dyDescent="0.25">
      <c r="A80" s="32" t="s">
        <v>161</v>
      </c>
      <c r="B80" s="176" t="s">
        <v>162</v>
      </c>
      <c r="C80" s="160"/>
      <c r="D80" s="160"/>
      <c r="E80" s="160"/>
      <c r="F80" s="160"/>
      <c r="G80" s="160"/>
      <c r="H80" s="160"/>
      <c r="I80" s="161"/>
    </row>
    <row r="81" spans="1:9" s="9" customFormat="1" ht="31.5" x14ac:dyDescent="0.25">
      <c r="A81" s="146" t="s">
        <v>382</v>
      </c>
      <c r="B81" s="178" t="s">
        <v>383</v>
      </c>
      <c r="C81" s="175"/>
      <c r="D81" s="34"/>
      <c r="E81" s="35"/>
      <c r="F81" s="35"/>
      <c r="G81" s="35"/>
      <c r="H81" s="35"/>
      <c r="I81" s="21"/>
    </row>
    <row r="82" spans="1:9" s="9" customFormat="1" ht="31.5" x14ac:dyDescent="0.25">
      <c r="A82" s="33" t="s">
        <v>384</v>
      </c>
      <c r="B82" s="177" t="s">
        <v>385</v>
      </c>
      <c r="C82" s="34"/>
      <c r="D82" s="34" t="s">
        <v>283</v>
      </c>
      <c r="E82" s="35"/>
      <c r="F82" s="35"/>
      <c r="G82" s="35"/>
      <c r="H82" s="35"/>
      <c r="I82" s="21"/>
    </row>
    <row r="83" spans="1:9" s="9" customFormat="1" ht="15.75" x14ac:dyDescent="0.25">
      <c r="A83" s="32" t="s">
        <v>163</v>
      </c>
      <c r="B83" s="159" t="s">
        <v>164</v>
      </c>
      <c r="C83" s="160"/>
      <c r="D83" s="160"/>
      <c r="E83" s="160"/>
      <c r="F83" s="160"/>
      <c r="G83" s="160"/>
      <c r="H83" s="160"/>
      <c r="I83" s="161"/>
    </row>
    <row r="84" spans="1:9" s="9" customFormat="1" ht="78.75" x14ac:dyDescent="0.25">
      <c r="A84" s="33" t="s">
        <v>386</v>
      </c>
      <c r="B84" s="56" t="s">
        <v>387</v>
      </c>
      <c r="C84" s="34" t="s">
        <v>388</v>
      </c>
      <c r="D84" s="34" t="s">
        <v>283</v>
      </c>
      <c r="E84" s="35"/>
      <c r="F84" s="35"/>
      <c r="G84" s="35"/>
      <c r="H84" s="35"/>
      <c r="I84" s="21"/>
    </row>
    <row r="85" spans="1:9" s="9" customFormat="1" ht="31.5" x14ac:dyDescent="0.25">
      <c r="A85" s="33" t="s">
        <v>389</v>
      </c>
      <c r="B85" s="56" t="s">
        <v>390</v>
      </c>
      <c r="C85" s="34" t="s">
        <v>266</v>
      </c>
      <c r="D85" s="34"/>
      <c r="E85" s="35"/>
      <c r="F85" s="35"/>
      <c r="G85" s="35"/>
      <c r="H85" s="35"/>
      <c r="I85" s="21"/>
    </row>
    <row r="86" spans="1:9" s="9" customFormat="1" ht="110.25" x14ac:dyDescent="0.25">
      <c r="A86" s="33" t="s">
        <v>391</v>
      </c>
      <c r="B86" s="56" t="s">
        <v>392</v>
      </c>
      <c r="C86" s="34" t="s">
        <v>388</v>
      </c>
      <c r="D86" s="34" t="s">
        <v>283</v>
      </c>
      <c r="E86" s="35"/>
      <c r="F86" s="35"/>
      <c r="G86" s="35"/>
      <c r="H86" s="35" t="str">
        <f>IF('Cover Page'!$A$2="Harmonized GAP Audit Checklist", "✓", "")</f>
        <v/>
      </c>
      <c r="I86" s="21" t="str">
        <f>IF('Cover Page'!$A$2="Harmonized GAP Audit Checklist", "Harmonized GAP Plus+ questions are not applicable to this audit.","")</f>
        <v/>
      </c>
    </row>
    <row r="87" spans="1:9" s="9" customFormat="1" ht="78.75" x14ac:dyDescent="0.25">
      <c r="A87" s="33" t="s">
        <v>393</v>
      </c>
      <c r="B87" s="56" t="s">
        <v>394</v>
      </c>
      <c r="C87" s="34" t="s">
        <v>266</v>
      </c>
      <c r="D87" s="34"/>
      <c r="E87" s="35"/>
      <c r="F87" s="35"/>
      <c r="G87" s="35"/>
      <c r="H87" s="35" t="str">
        <f>IF('Cover Page'!$A$2="Harmonized GAP Audit Checklist", "✓", "")</f>
        <v/>
      </c>
      <c r="I87" s="21" t="str">
        <f>IF('Cover Page'!$A$2="Harmonized GAP Audit Checklist", "Harmonized GAP Plus+ questions are not applicable to this audit.","")</f>
        <v/>
      </c>
    </row>
    <row r="88" spans="1:9" s="9" customFormat="1" ht="15.75" x14ac:dyDescent="0.25">
      <c r="A88" s="32" t="s">
        <v>165</v>
      </c>
      <c r="B88" s="159" t="s">
        <v>166</v>
      </c>
      <c r="C88" s="160"/>
      <c r="D88" s="160"/>
      <c r="E88" s="160"/>
      <c r="F88" s="160"/>
      <c r="G88" s="160"/>
      <c r="H88" s="160"/>
      <c r="I88" s="161"/>
    </row>
    <row r="89" spans="1:9" s="9" customFormat="1" ht="78.75" x14ac:dyDescent="0.25">
      <c r="A89" s="33" t="s">
        <v>395</v>
      </c>
      <c r="B89" s="56" t="s">
        <v>396</v>
      </c>
      <c r="C89" s="34" t="s">
        <v>388</v>
      </c>
      <c r="D89" s="34" t="s">
        <v>283</v>
      </c>
      <c r="E89" s="35"/>
      <c r="F89" s="35"/>
      <c r="G89" s="35"/>
      <c r="H89" s="35" t="str">
        <f>IF('Cover Page'!$A$2="Harmonized GAP Audit Checklist", "✓", "")</f>
        <v/>
      </c>
      <c r="I89" s="21" t="str">
        <f>IF('Cover Page'!$A$2="Harmonized GAP Audit Checklist", "Harmonized GAP Plus+ questions are not applicable to this audit.","")</f>
        <v/>
      </c>
    </row>
    <row r="90" spans="1:9" s="9" customFormat="1" ht="63" x14ac:dyDescent="0.25">
      <c r="A90" s="33" t="s">
        <v>397</v>
      </c>
      <c r="B90" s="56" t="s">
        <v>398</v>
      </c>
      <c r="C90" s="34" t="s">
        <v>266</v>
      </c>
      <c r="D90" s="34"/>
      <c r="E90" s="35"/>
      <c r="F90" s="35"/>
      <c r="G90" s="35"/>
      <c r="H90" s="35" t="str">
        <f>IF('Cover Page'!$A$2="Harmonized GAP Audit Checklist", "✓", "")</f>
        <v/>
      </c>
      <c r="I90" s="21" t="str">
        <f>IF('Cover Page'!$A$2="Harmonized GAP Audit Checklist", "Harmonized GAP Plus+ questions are not applicable to this audit.","")</f>
        <v/>
      </c>
    </row>
    <row r="91" spans="1:9" s="9" customFormat="1" ht="15.75" customHeight="1" x14ac:dyDescent="0.25">
      <c r="A91" s="146" t="s">
        <v>399</v>
      </c>
      <c r="B91" s="145"/>
      <c r="C91" s="145"/>
      <c r="D91" s="145"/>
      <c r="E91" s="145"/>
      <c r="F91" s="145"/>
      <c r="G91" s="145"/>
      <c r="H91" s="145"/>
      <c r="I91" s="147"/>
    </row>
    <row r="92" spans="1:9" s="9" customFormat="1" ht="15.75" x14ac:dyDescent="0.25">
      <c r="A92" s="125" t="s">
        <v>400</v>
      </c>
      <c r="B92" s="126"/>
      <c r="C92" s="126"/>
      <c r="D92" s="126"/>
      <c r="E92" s="126"/>
      <c r="F92" s="126"/>
      <c r="G92" s="126"/>
      <c r="H92" s="126"/>
      <c r="I92" s="127"/>
    </row>
    <row r="93" spans="1:9" ht="69.75" customHeight="1" x14ac:dyDescent="0.25">
      <c r="A93" s="279"/>
      <c r="B93" s="280"/>
      <c r="C93" s="280"/>
      <c r="D93" s="280"/>
      <c r="E93" s="280"/>
      <c r="F93" s="280"/>
      <c r="G93" s="280"/>
      <c r="H93" s="280"/>
      <c r="I93" s="281"/>
    </row>
  </sheetData>
  <sheetProtection algorithmName="SHA-512" hashValue="NspHq08+WXGaaD/mdTKwPyQE4Q7d7Xk6aQoZzSwQOUOhjIic8Lf+Dk/ZZWWoqWzoBlB5q1GQvUSe9AHfoFNjDg==" saltValue="CfsjICkEktUmLkUDohBVjw==" spinCount="100000" sheet="1" formatCells="0" formatColumns="0" formatRows="0"/>
  <mergeCells count="8">
    <mergeCell ref="A93:I93"/>
    <mergeCell ref="A1:D1"/>
    <mergeCell ref="A2:D2"/>
    <mergeCell ref="E1:I1"/>
    <mergeCell ref="E2:I2"/>
    <mergeCell ref="B4:I4"/>
    <mergeCell ref="B5:I5"/>
    <mergeCell ref="B22:I22"/>
  </mergeCells>
  <phoneticPr fontId="25" type="noConversion"/>
  <conditionalFormatting sqref="I6:I7">
    <cfRule type="expression" dxfId="146" priority="107">
      <formula>AND(OR(F6="✓", G6="✓", H6="✓"), I6="")</formula>
    </cfRule>
  </conditionalFormatting>
  <conditionalFormatting sqref="I8">
    <cfRule type="expression" dxfId="145" priority="146">
      <formula>AND(OR(E8="✓", F8="✓", G8="✓", H8="✓"), I8="")</formula>
    </cfRule>
  </conditionalFormatting>
  <conditionalFormatting sqref="I9:I10">
    <cfRule type="expression" dxfId="144" priority="74">
      <formula>AND(OR(F9="✓", G9="✓", H9="✓"), I9="")</formula>
    </cfRule>
  </conditionalFormatting>
  <conditionalFormatting sqref="I12:I14">
    <cfRule type="expression" dxfId="143" priority="33">
      <formula>AND(OR(E12="✓", F12="✓", G12="✓", H12="✓"), I12="")</formula>
    </cfRule>
  </conditionalFormatting>
  <conditionalFormatting sqref="I15:I16">
    <cfRule type="expression" dxfId="142" priority="15">
      <formula>AND(OR(F15="✓", G15="✓", H15="✓"), I15="")</formula>
    </cfRule>
  </conditionalFormatting>
  <conditionalFormatting sqref="I18:I19">
    <cfRule type="expression" dxfId="141" priority="72">
      <formula>AND(OR(F18="✓", G18="✓", H18="✓"), I18="")</formula>
    </cfRule>
  </conditionalFormatting>
  <conditionalFormatting sqref="I20">
    <cfRule type="expression" dxfId="140" priority="32">
      <formula>AND(OR(E20="✓", F20="✓", G20="✓", H20="✓"), I20="")</formula>
    </cfRule>
  </conditionalFormatting>
  <conditionalFormatting sqref="I21">
    <cfRule type="expression" dxfId="139" priority="100">
      <formula>AND(OR(F21="✓", G21="✓", H21="✓"), I21="")</formula>
    </cfRule>
  </conditionalFormatting>
  <conditionalFormatting sqref="I23:I24">
    <cfRule type="expression" dxfId="138" priority="30">
      <formula>AND(OR(E23="✓", F23="✓", G23="✓", H23="✓"), I23="")</formula>
    </cfRule>
  </conditionalFormatting>
  <conditionalFormatting sqref="I25">
    <cfRule type="expression" dxfId="137" priority="69">
      <formula>AND(OR(F25="✓", G25="✓", H25="✓"), I25="")</formula>
    </cfRule>
  </conditionalFormatting>
  <conditionalFormatting sqref="I27:I29">
    <cfRule type="expression" dxfId="136" priority="27">
      <formula>AND(OR(E27="✓", F27="✓", G27="✓", H27="✓"), I27="")</formula>
    </cfRule>
  </conditionalFormatting>
  <conditionalFormatting sqref="I31:I34">
    <cfRule type="expression" dxfId="135" priority="68">
      <formula>AND(OR(F31="✓", G31="✓", H31="✓"), I31="")</formula>
    </cfRule>
  </conditionalFormatting>
  <conditionalFormatting sqref="I35">
    <cfRule type="expression" dxfId="134" priority="26">
      <formula>AND(OR(E35="✓", F35="✓", G35="✓", H35="✓"), I35="")</formula>
    </cfRule>
  </conditionalFormatting>
  <conditionalFormatting sqref="I37:I38">
    <cfRule type="expression" dxfId="133" priority="66">
      <formula>AND(OR(F37="✓", G37="✓", H37="✓"), I37="")</formula>
    </cfRule>
  </conditionalFormatting>
  <conditionalFormatting sqref="I39">
    <cfRule type="expression" dxfId="132" priority="25">
      <formula>AND(OR(E39="✓", F39="✓", G39="✓", H39="✓"), I39="")</formula>
    </cfRule>
  </conditionalFormatting>
  <conditionalFormatting sqref="I41:I44">
    <cfRule type="expression" dxfId="131" priority="16">
      <formula>AND(OR(F41="✓", G41="✓", H41="✓"), I41="")</formula>
    </cfRule>
  </conditionalFormatting>
  <conditionalFormatting sqref="I46">
    <cfRule type="expression" dxfId="130" priority="24">
      <formula>AND(OR(E46="✓", F46="✓", G46="✓", H46="✓"), I46="")</formula>
    </cfRule>
  </conditionalFormatting>
  <conditionalFormatting sqref="I48:I50">
    <cfRule type="expression" dxfId="129" priority="61">
      <formula>AND(OR(F48="✓", G48="✓", H48="✓"), I48="")</formula>
    </cfRule>
  </conditionalFormatting>
  <conditionalFormatting sqref="I51:I52">
    <cfRule type="expression" dxfId="128" priority="23">
      <formula>AND(OR(E51="✓", F51="✓", G51="✓", H51="✓"), I51="")</formula>
    </cfRule>
  </conditionalFormatting>
  <conditionalFormatting sqref="I53:I57">
    <cfRule type="expression" dxfId="127" priority="55">
      <formula>AND(OR(F53="✓", G53="✓", H53="✓"), I53="")</formula>
    </cfRule>
  </conditionalFormatting>
  <conditionalFormatting sqref="I58">
    <cfRule type="expression" dxfId="126" priority="22">
      <formula>AND(OR(E58="✓", F58="✓", G58="✓", H58="✓"), I58="")</formula>
    </cfRule>
  </conditionalFormatting>
  <conditionalFormatting sqref="I59:I64">
    <cfRule type="expression" dxfId="125" priority="49">
      <formula>AND(OR(F59="✓", G59="✓", H59="✓"), I59="")</formula>
    </cfRule>
  </conditionalFormatting>
  <conditionalFormatting sqref="I65">
    <cfRule type="expression" dxfId="124" priority="21">
      <formula>AND(OR(E65="✓", F65="✓", G65="✓", H65="✓"), I65="")</formula>
    </cfRule>
  </conditionalFormatting>
  <conditionalFormatting sqref="I66:I69">
    <cfRule type="expression" dxfId="123" priority="44">
      <formula>AND(OR(F66="✓", G66="✓", H66="✓"), I66="")</formula>
    </cfRule>
  </conditionalFormatting>
  <conditionalFormatting sqref="I71:I72">
    <cfRule type="expression" dxfId="122" priority="42">
      <formula>AND(OR(F71="✓", G71="✓", H71="✓"), I71="")</formula>
    </cfRule>
  </conditionalFormatting>
  <conditionalFormatting sqref="I73:I75">
    <cfRule type="expression" dxfId="121" priority="18">
      <formula>AND(OR(E73="✓", F73="✓", G73="✓", H73="✓"), I73="")</formula>
    </cfRule>
  </conditionalFormatting>
  <conditionalFormatting sqref="I76:I77">
    <cfRule type="expression" dxfId="120" priority="41">
      <formula>AND(OR(F76="✓", G76="✓", H76="✓"), I76="")</formula>
    </cfRule>
  </conditionalFormatting>
  <conditionalFormatting sqref="I78">
    <cfRule type="expression" dxfId="119" priority="17">
      <formula>AND(OR(E78="✓", F78="✓", G78="✓", H78="✓"), I78="")</formula>
    </cfRule>
  </conditionalFormatting>
  <conditionalFormatting sqref="I79">
    <cfRule type="expression" dxfId="118" priority="40">
      <formula>AND(OR(F79="✓", G79="✓", H79="✓"), I79="")</formula>
    </cfRule>
  </conditionalFormatting>
  <conditionalFormatting sqref="I81:I82">
    <cfRule type="expression" dxfId="117" priority="38">
      <formula>AND(OR(F81="✓", G81="✓", H81="✓"), I81="")</formula>
    </cfRule>
  </conditionalFormatting>
  <conditionalFormatting sqref="I84:I87">
    <cfRule type="expression" dxfId="116" priority="1">
      <formula>AND(OR(F84="✓", G84="✓", H84="✓"), I84="")</formula>
    </cfRule>
  </conditionalFormatting>
  <conditionalFormatting sqref="I89:I90">
    <cfRule type="expression" dxfId="115" priority="75">
      <formula>AND(OR(F89="✓", G89="✓", H89="✓"), I89="")</formula>
    </cfRule>
  </conditionalFormatting>
  <dataValidations disablePrompts="1" count="1">
    <dataValidation type="list" allowBlank="1" showInputMessage="1" showErrorMessage="1" sqref="E12:H16 E23:H25 E46:H46 E81:H82 E37:H39 E41:H44 E18:H21 E27:H29 E31:H35 E71:H79 E84:H87 E89:H90 E48:H69 E6:H10" xr:uid="{D0F666DC-DB73-4D57-956A-C8E398B21388}">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rowBreaks count="2" manualBreakCount="2">
    <brk id="10" max="16383" man="1"/>
    <brk id="46" max="1638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81" id="{2349006C-BCEF-4AA0-8C1C-37A67E6B5C0A}">
            <xm:f>'Cover Page'!$A$2:$I$2="Harmonized GAP Audit Checklist"</xm:f>
            <x14:dxf>
              <fill>
                <patternFill>
                  <bgColor theme="0" tint="-0.34998626667073579"/>
                </patternFill>
              </fill>
            </x14:dxf>
          </x14:cfRule>
          <xm:sqref>A7:I7</xm:sqref>
        </x14:conditionalFormatting>
        <x14:conditionalFormatting xmlns:xm="http://schemas.microsoft.com/office/excel/2006/main">
          <x14:cfRule type="expression" priority="105" id="{F139DAE8-C2F3-43A6-BE66-4D0AEFA7D7A3}">
            <xm:f>'Cover Page'!$A$2:$I$2="Harmonized GAP Audit Checklist"</xm:f>
            <x14:dxf>
              <fill>
                <patternFill>
                  <bgColor theme="0" tint="-0.34998626667073579"/>
                </patternFill>
              </fill>
            </x14:dxf>
          </x14:cfRule>
          <xm:sqref>A9:I9</xm:sqref>
        </x14:conditionalFormatting>
        <x14:conditionalFormatting xmlns:xm="http://schemas.microsoft.com/office/excel/2006/main">
          <x14:cfRule type="expression" priority="103" id="{60C544FA-FE1F-4873-BEEA-F303282A8FC2}">
            <xm:f>'Cover Page'!$A$2:$I$2="Harmonized GAP Audit Checklist"</xm:f>
            <x14:dxf>
              <fill>
                <patternFill>
                  <bgColor theme="0" tint="-0.34998626667073579"/>
                </patternFill>
              </fill>
            </x14:dxf>
          </x14:cfRule>
          <xm:sqref>A16:I16</xm:sqref>
        </x14:conditionalFormatting>
        <x14:conditionalFormatting xmlns:xm="http://schemas.microsoft.com/office/excel/2006/main">
          <x14:cfRule type="expression" priority="101" id="{080800EB-1958-4781-A061-7FBA63DBAF48}">
            <xm:f>'Cover Page'!$A$2:$I$2="Harmonized GAP Audit Checklist"</xm:f>
            <x14:dxf>
              <fill>
                <patternFill>
                  <bgColor theme="0" tint="-0.34998626667073579"/>
                </patternFill>
              </fill>
            </x14:dxf>
          </x14:cfRule>
          <xm:sqref>A21:I21</xm:sqref>
        </x14:conditionalFormatting>
        <x14:conditionalFormatting xmlns:xm="http://schemas.microsoft.com/office/excel/2006/main">
          <x14:cfRule type="expression" priority="93" id="{4202A4CD-6AB6-4415-9AB2-2DB78B23CDDC}">
            <xm:f>'Cover Page'!$A$2:$I$2="Harmonized GAP Audit Checklist"</xm:f>
            <x14:dxf>
              <fill>
                <patternFill>
                  <bgColor theme="0" tint="-0.34998626667073579"/>
                </patternFill>
              </fill>
            </x14:dxf>
          </x14:cfRule>
          <xm:sqref>A32:I34</xm:sqref>
        </x14:conditionalFormatting>
        <x14:conditionalFormatting xmlns:xm="http://schemas.microsoft.com/office/excel/2006/main">
          <x14:cfRule type="expression" priority="89" id="{7F7C7E23-B273-48AE-88F7-7E0C80938BB5}">
            <xm:f>'Cover Page'!$A$2:$I$2="Harmonized GAP Audit Checklist"</xm:f>
            <x14:dxf>
              <fill>
                <patternFill>
                  <bgColor theme="0" tint="-0.34998626667073579"/>
                </patternFill>
              </fill>
            </x14:dxf>
          </x14:cfRule>
          <xm:sqref>A42:I43</xm:sqref>
        </x14:conditionalFormatting>
        <x14:conditionalFormatting xmlns:xm="http://schemas.microsoft.com/office/excel/2006/main">
          <x14:cfRule type="expression" priority="87" id="{7BA2DAE5-3A0D-4001-8A06-87FED979D20E}">
            <xm:f>'Cover Page'!$A$2:$I$2="Harmonized GAP Audit Checklist"</xm:f>
            <x14:dxf>
              <fill>
                <patternFill>
                  <bgColor theme="0" tint="-0.34998626667073579"/>
                </patternFill>
              </fill>
            </x14:dxf>
          </x14:cfRule>
          <xm:sqref>A77:I77</xm:sqref>
        </x14:conditionalFormatting>
        <x14:conditionalFormatting xmlns:xm="http://schemas.microsoft.com/office/excel/2006/main">
          <x14:cfRule type="expression" priority="2" id="{153352E1-6586-4070-AF08-3415A27253A3}">
            <xm:f>'Cover Page'!$A$2:$I$2="Harmonized GAP Audit Checklist"</xm:f>
            <x14:dxf>
              <fill>
                <patternFill>
                  <bgColor theme="0" tint="-0.34998626667073579"/>
                </patternFill>
              </fill>
            </x14:dxf>
          </x14:cfRule>
          <xm:sqref>A86:I87</xm:sqref>
        </x14:conditionalFormatting>
        <x14:conditionalFormatting xmlns:xm="http://schemas.microsoft.com/office/excel/2006/main">
          <x14:cfRule type="expression" priority="76" id="{05C0BD17-5085-46EB-9CCC-612B6EEC1ECC}">
            <xm:f>'Cover Page'!$A$2:$I$2="Harmonized GAP Audit Checklist"</xm:f>
            <x14:dxf>
              <fill>
                <patternFill>
                  <bgColor theme="0" tint="-0.34998626667073579"/>
                </patternFill>
              </fill>
            </x14:dxf>
          </x14:cfRule>
          <xm:sqref>A89:I90</xm:sqref>
        </x14:conditionalFormatting>
        <x14:conditionalFormatting xmlns:xm="http://schemas.microsoft.com/office/excel/2006/main">
          <x14:cfRule type="expression" priority="185" id="{8380A2A3-27B1-4F9E-9E73-6402B68B26BB}">
            <xm:f>'Cover Page'!$A$2:$I$2="Harmonized GAP Audit Checklist"</xm:f>
            <x14:dxf>
              <fill>
                <patternFill>
                  <bgColor theme="0" tint="-0.34998626667073579"/>
                </patternFill>
              </fill>
            </x14:dxf>
          </x14:cfRule>
          <xm:sqref>B4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76"/>
  <sheetViews>
    <sheetView view="pageLayout" zoomScaleNormal="100" zoomScaleSheetLayoutView="100" workbookViewId="0">
      <selection activeCell="E3" sqref="E3"/>
    </sheetView>
  </sheetViews>
  <sheetFormatPr defaultColWidth="8.85546875" defaultRowHeight="15" x14ac:dyDescent="0.25"/>
  <cols>
    <col min="1" max="1" width="10.7109375" style="47" customWidth="1"/>
    <col min="2" max="2" width="25.7109375" style="2" customWidth="1"/>
    <col min="3" max="3" width="6" style="3" customWidth="1"/>
    <col min="4" max="4" width="6.5703125" style="3" customWidth="1"/>
    <col min="5" max="5" width="5.140625" customWidth="1"/>
    <col min="6" max="6" width="5.7109375" customWidth="1"/>
    <col min="7" max="8" width="5.140625" customWidth="1"/>
    <col min="9" max="9" width="51.28515625" style="4" customWidth="1"/>
  </cols>
  <sheetData>
    <row r="1" spans="1:9" s="9" customFormat="1" ht="15.75" x14ac:dyDescent="0.25">
      <c r="A1" s="282" t="s">
        <v>127</v>
      </c>
      <c r="B1" s="283"/>
      <c r="C1" s="283"/>
      <c r="D1" s="284"/>
      <c r="E1" s="285">
        <f>'Cover Page'!B6</f>
        <v>0</v>
      </c>
      <c r="F1" s="285"/>
      <c r="G1" s="285"/>
      <c r="H1" s="285"/>
      <c r="I1" s="285"/>
    </row>
    <row r="2" spans="1:9" s="9" customFormat="1" ht="15.75" x14ac:dyDescent="0.25">
      <c r="A2" s="282" t="s">
        <v>233</v>
      </c>
      <c r="B2" s="283"/>
      <c r="C2" s="283"/>
      <c r="D2" s="284"/>
      <c r="E2" s="286">
        <f>'Cover Page'!D20</f>
        <v>0</v>
      </c>
      <c r="F2" s="286"/>
      <c r="G2" s="286"/>
      <c r="H2" s="286"/>
      <c r="I2" s="286"/>
    </row>
    <row r="3" spans="1:9" s="9" customFormat="1" ht="31.5" x14ac:dyDescent="0.25">
      <c r="A3" s="43" t="s">
        <v>234</v>
      </c>
      <c r="B3" s="44" t="s">
        <v>235</v>
      </c>
      <c r="C3" s="44" t="s">
        <v>236</v>
      </c>
      <c r="D3" s="44" t="s">
        <v>237</v>
      </c>
      <c r="E3" s="44" t="s">
        <v>238</v>
      </c>
      <c r="F3" s="44" t="s">
        <v>239</v>
      </c>
      <c r="G3" s="44" t="s">
        <v>240</v>
      </c>
      <c r="H3" s="44" t="s">
        <v>241</v>
      </c>
      <c r="I3" s="44" t="s">
        <v>242</v>
      </c>
    </row>
    <row r="4" spans="1:9" s="9" customFormat="1" ht="15.75" customHeight="1" x14ac:dyDescent="0.25">
      <c r="A4" s="32"/>
      <c r="B4" s="125" t="s">
        <v>168</v>
      </c>
      <c r="C4" s="126"/>
      <c r="D4" s="126"/>
      <c r="E4" s="126"/>
      <c r="F4" s="126"/>
      <c r="G4" s="126"/>
      <c r="H4" s="126"/>
      <c r="I4" s="127"/>
    </row>
    <row r="5" spans="1:9" s="9" customFormat="1" ht="15.75" customHeight="1" x14ac:dyDescent="0.25">
      <c r="A5" s="32" t="s">
        <v>169</v>
      </c>
      <c r="B5" s="142" t="s">
        <v>401</v>
      </c>
      <c r="C5" s="143"/>
      <c r="D5" s="143"/>
      <c r="E5" s="143"/>
      <c r="F5" s="143"/>
      <c r="G5" s="143"/>
      <c r="H5" s="143"/>
      <c r="I5" s="144"/>
    </row>
    <row r="6" spans="1:9" s="9" customFormat="1" ht="148.5" customHeight="1" x14ac:dyDescent="0.25">
      <c r="A6" s="33" t="s">
        <v>402</v>
      </c>
      <c r="B6" s="56" t="s">
        <v>403</v>
      </c>
      <c r="C6" s="34" t="s">
        <v>388</v>
      </c>
      <c r="D6" s="34" t="s">
        <v>246</v>
      </c>
      <c r="E6" s="35"/>
      <c r="F6" s="35"/>
      <c r="G6" s="35"/>
      <c r="H6" s="35"/>
      <c r="I6" s="21"/>
    </row>
    <row r="7" spans="1:9" s="9" customFormat="1" ht="162" customHeight="1" x14ac:dyDescent="0.25">
      <c r="A7" s="33" t="s">
        <v>404</v>
      </c>
      <c r="B7" s="56" t="s">
        <v>405</v>
      </c>
      <c r="C7" s="34" t="s">
        <v>388</v>
      </c>
      <c r="D7" s="34" t="s">
        <v>246</v>
      </c>
      <c r="E7" s="35"/>
      <c r="F7" s="35"/>
      <c r="G7" s="35"/>
      <c r="H7" s="35" t="str">
        <f>IF('Cover Page'!$A$2="Harmonized GAP Audit Checklist", "✓", "")</f>
        <v/>
      </c>
      <c r="I7" s="21" t="str">
        <f>IF('Cover Page'!$A$2="Harmonized GAP Audit Checklist", "Harmonized GAP Plus+ questions are not applicable to this audit.","")</f>
        <v/>
      </c>
    </row>
    <row r="8" spans="1:9" s="9" customFormat="1" ht="83.25" customHeight="1" x14ac:dyDescent="0.25">
      <c r="A8" s="33" t="s">
        <v>406</v>
      </c>
      <c r="B8" s="56" t="s">
        <v>407</v>
      </c>
      <c r="C8" s="34" t="s">
        <v>245</v>
      </c>
      <c r="D8" s="34" t="s">
        <v>246</v>
      </c>
      <c r="E8" s="35"/>
      <c r="F8" s="35"/>
      <c r="G8" s="35"/>
      <c r="H8" s="35" t="str">
        <f>IF('Cover Page'!$A$2="Harmonized GAP Audit Checklist", "✓", "")</f>
        <v/>
      </c>
      <c r="I8" s="21" t="str">
        <f>IF('Cover Page'!$A$2="Harmonized GAP Audit Checklist", "Harmonized GAP Plus+ questions are not applicable to this audit.","")</f>
        <v/>
      </c>
    </row>
    <row r="9" spans="1:9" s="9" customFormat="1" ht="127.5" customHeight="1" x14ac:dyDescent="0.25">
      <c r="A9" s="33" t="s">
        <v>408</v>
      </c>
      <c r="B9" s="56" t="s">
        <v>409</v>
      </c>
      <c r="C9" s="34"/>
      <c r="D9" s="34" t="s">
        <v>246</v>
      </c>
      <c r="E9" s="35"/>
      <c r="F9" s="35"/>
      <c r="G9" s="35"/>
      <c r="H9" s="35"/>
      <c r="I9" s="21"/>
    </row>
    <row r="10" spans="1:9" s="9" customFormat="1" ht="63" x14ac:dyDescent="0.25">
      <c r="A10" s="33" t="s">
        <v>410</v>
      </c>
      <c r="B10" s="58" t="s">
        <v>411</v>
      </c>
      <c r="C10" s="34"/>
      <c r="D10" s="34" t="s">
        <v>246</v>
      </c>
      <c r="E10" s="35"/>
      <c r="F10" s="35"/>
      <c r="G10" s="35"/>
      <c r="H10" s="35"/>
      <c r="I10" s="21"/>
    </row>
    <row r="11" spans="1:9" s="9" customFormat="1" ht="15.75" customHeight="1" x14ac:dyDescent="0.25">
      <c r="A11" s="32" t="s">
        <v>171</v>
      </c>
      <c r="B11" s="125" t="s">
        <v>173</v>
      </c>
      <c r="C11" s="126"/>
      <c r="D11" s="126"/>
      <c r="E11" s="126"/>
      <c r="F11" s="126"/>
      <c r="G11" s="126"/>
      <c r="H11" s="126"/>
      <c r="I11" s="127"/>
    </row>
    <row r="12" spans="1:9" s="9" customFormat="1" ht="48" customHeight="1" x14ac:dyDescent="0.25">
      <c r="A12" s="33" t="s">
        <v>412</v>
      </c>
      <c r="B12" s="56" t="s">
        <v>413</v>
      </c>
      <c r="C12" s="34" t="s">
        <v>245</v>
      </c>
      <c r="D12" s="34" t="s">
        <v>246</v>
      </c>
      <c r="E12" s="35"/>
      <c r="F12" s="35"/>
      <c r="G12" s="35"/>
      <c r="H12" s="35"/>
      <c r="I12" s="21"/>
    </row>
    <row r="13" spans="1:9" s="9" customFormat="1" ht="52.5" customHeight="1" x14ac:dyDescent="0.25">
      <c r="A13" s="33" t="s">
        <v>414</v>
      </c>
      <c r="B13" s="56" t="s">
        <v>415</v>
      </c>
      <c r="C13" s="34" t="s">
        <v>68</v>
      </c>
      <c r="D13" s="34" t="s">
        <v>68</v>
      </c>
      <c r="E13" s="35"/>
      <c r="F13" s="35"/>
      <c r="G13" s="35"/>
      <c r="H13" s="35"/>
      <c r="I13" s="21"/>
    </row>
    <row r="14" spans="1:9" s="9" customFormat="1" ht="63" x14ac:dyDescent="0.25">
      <c r="A14" s="33" t="s">
        <v>416</v>
      </c>
      <c r="B14" s="56" t="s">
        <v>417</v>
      </c>
      <c r="C14" s="34"/>
      <c r="D14" s="34" t="s">
        <v>246</v>
      </c>
      <c r="E14" s="35"/>
      <c r="F14" s="35"/>
      <c r="G14" s="35"/>
      <c r="H14" s="35"/>
      <c r="I14" s="21"/>
    </row>
    <row r="15" spans="1:9" s="9" customFormat="1" ht="15.75" x14ac:dyDescent="0.25">
      <c r="A15" s="32" t="s">
        <v>172</v>
      </c>
      <c r="B15" s="125" t="s">
        <v>175</v>
      </c>
      <c r="C15" s="126"/>
      <c r="D15" s="126"/>
      <c r="E15" s="126"/>
      <c r="F15" s="126"/>
      <c r="G15" s="126"/>
      <c r="H15" s="126"/>
      <c r="I15" s="127"/>
    </row>
    <row r="16" spans="1:9" s="9" customFormat="1" ht="162.75" customHeight="1" x14ac:dyDescent="0.25">
      <c r="A16" s="33" t="s">
        <v>418</v>
      </c>
      <c r="B16" s="56" t="s">
        <v>419</v>
      </c>
      <c r="C16" s="34" t="s">
        <v>388</v>
      </c>
      <c r="D16" s="34" t="s">
        <v>246</v>
      </c>
      <c r="E16" s="35"/>
      <c r="F16" s="35"/>
      <c r="G16" s="35"/>
      <c r="H16" s="35"/>
      <c r="I16" s="21"/>
    </row>
    <row r="17" spans="1:9" s="9" customFormat="1" ht="15.75" x14ac:dyDescent="0.25">
      <c r="A17" s="32" t="s">
        <v>174</v>
      </c>
      <c r="B17" s="125" t="s">
        <v>177</v>
      </c>
      <c r="C17" s="160"/>
      <c r="D17" s="160"/>
      <c r="E17" s="160"/>
      <c r="F17" s="160"/>
      <c r="G17" s="160"/>
      <c r="H17" s="160"/>
      <c r="I17" s="161"/>
    </row>
    <row r="18" spans="1:9" s="9" customFormat="1" ht="83.25" customHeight="1" x14ac:dyDescent="0.25">
      <c r="A18" s="33" t="s">
        <v>420</v>
      </c>
      <c r="B18" s="56" t="s">
        <v>421</v>
      </c>
      <c r="C18" s="34" t="s">
        <v>245</v>
      </c>
      <c r="D18" s="34" t="s">
        <v>246</v>
      </c>
      <c r="E18" s="35"/>
      <c r="F18" s="35"/>
      <c r="G18" s="35"/>
      <c r="H18" s="35"/>
      <c r="I18" s="21"/>
    </row>
    <row r="19" spans="1:9" s="9" customFormat="1" ht="144.75" customHeight="1" x14ac:dyDescent="0.25">
      <c r="A19" s="33" t="s">
        <v>422</v>
      </c>
      <c r="B19" s="56" t="s">
        <v>423</v>
      </c>
      <c r="C19" s="34" t="s">
        <v>245</v>
      </c>
      <c r="D19" s="34" t="s">
        <v>246</v>
      </c>
      <c r="E19" s="35"/>
      <c r="F19" s="35"/>
      <c r="G19" s="35"/>
      <c r="H19" s="35"/>
      <c r="I19" s="21"/>
    </row>
    <row r="20" spans="1:9" s="9" customFormat="1" ht="65.25" customHeight="1" x14ac:dyDescent="0.25">
      <c r="A20" s="33" t="s">
        <v>424</v>
      </c>
      <c r="B20" s="56" t="s">
        <v>425</v>
      </c>
      <c r="C20" s="34" t="s">
        <v>259</v>
      </c>
      <c r="D20" s="34" t="s">
        <v>246</v>
      </c>
      <c r="E20" s="35"/>
      <c r="F20" s="35"/>
      <c r="G20" s="35"/>
      <c r="H20" s="35"/>
      <c r="I20" s="21"/>
    </row>
    <row r="21" spans="1:9" s="9" customFormat="1" ht="111" customHeight="1" x14ac:dyDescent="0.25">
      <c r="A21" s="33" t="s">
        <v>426</v>
      </c>
      <c r="B21" s="56" t="s">
        <v>427</v>
      </c>
      <c r="C21" s="34" t="s">
        <v>259</v>
      </c>
      <c r="D21" s="34" t="s">
        <v>246</v>
      </c>
      <c r="E21" s="35"/>
      <c r="F21" s="35"/>
      <c r="G21" s="35"/>
      <c r="H21" s="35"/>
      <c r="I21" s="21"/>
    </row>
    <row r="22" spans="1:9" s="9" customFormat="1" ht="96" customHeight="1" x14ac:dyDescent="0.25">
      <c r="A22" s="33" t="s">
        <v>428</v>
      </c>
      <c r="B22" s="56" t="s">
        <v>429</v>
      </c>
      <c r="C22" s="34" t="s">
        <v>259</v>
      </c>
      <c r="D22" s="34" t="s">
        <v>246</v>
      </c>
      <c r="E22" s="35"/>
      <c r="F22" s="35"/>
      <c r="G22" s="35"/>
      <c r="H22" s="35"/>
      <c r="I22" s="21"/>
    </row>
    <row r="23" spans="1:9" s="9" customFormat="1" ht="210.75" customHeight="1" x14ac:dyDescent="0.25">
      <c r="A23" s="33" t="s">
        <v>430</v>
      </c>
      <c r="B23" s="56" t="s">
        <v>431</v>
      </c>
      <c r="C23" s="34" t="s">
        <v>259</v>
      </c>
      <c r="D23" s="34" t="s">
        <v>246</v>
      </c>
      <c r="E23" s="35"/>
      <c r="F23" s="35"/>
      <c r="G23" s="35"/>
      <c r="H23" s="35"/>
      <c r="I23" s="21"/>
    </row>
    <row r="24" spans="1:9" s="9" customFormat="1" ht="15.75" x14ac:dyDescent="0.25">
      <c r="A24" s="32" t="s">
        <v>176</v>
      </c>
      <c r="B24" s="139" t="s">
        <v>179</v>
      </c>
      <c r="C24" s="140"/>
      <c r="D24" s="140"/>
      <c r="E24" s="140"/>
      <c r="F24" s="140"/>
      <c r="G24" s="140"/>
      <c r="H24" s="140"/>
      <c r="I24" s="141"/>
    </row>
    <row r="25" spans="1:9" s="9" customFormat="1" ht="86.25" customHeight="1" x14ac:dyDescent="0.25">
      <c r="A25" s="33" t="s">
        <v>432</v>
      </c>
      <c r="B25" s="56" t="s">
        <v>433</v>
      </c>
      <c r="C25" s="34" t="s">
        <v>388</v>
      </c>
      <c r="D25" s="34" t="s">
        <v>283</v>
      </c>
      <c r="E25" s="35"/>
      <c r="F25" s="35"/>
      <c r="G25" s="35"/>
      <c r="H25" s="35"/>
      <c r="I25" s="21"/>
    </row>
    <row r="26" spans="1:9" s="9" customFormat="1" ht="81.599999999999994" customHeight="1" x14ac:dyDescent="0.25">
      <c r="A26" s="33" t="s">
        <v>434</v>
      </c>
      <c r="B26" s="56" t="s">
        <v>435</v>
      </c>
      <c r="C26" s="34" t="s">
        <v>259</v>
      </c>
      <c r="D26" s="34"/>
      <c r="E26" s="35"/>
      <c r="F26" s="35"/>
      <c r="G26" s="35"/>
      <c r="H26" s="35"/>
      <c r="I26" s="21"/>
    </row>
    <row r="27" spans="1:9" s="9" customFormat="1" ht="146.25" customHeight="1" x14ac:dyDescent="0.25">
      <c r="A27" s="33" t="s">
        <v>436</v>
      </c>
      <c r="B27" s="56" t="s">
        <v>437</v>
      </c>
      <c r="C27" s="34" t="s">
        <v>438</v>
      </c>
      <c r="D27" s="34" t="s">
        <v>283</v>
      </c>
      <c r="E27" s="35"/>
      <c r="F27" s="35"/>
      <c r="G27" s="35"/>
      <c r="H27" s="35"/>
      <c r="I27" s="21"/>
    </row>
    <row r="28" spans="1:9" s="9" customFormat="1" ht="15.75" customHeight="1" x14ac:dyDescent="0.25">
      <c r="A28" s="32" t="s">
        <v>178</v>
      </c>
      <c r="B28" s="142" t="s">
        <v>439</v>
      </c>
      <c r="C28" s="143"/>
      <c r="D28" s="143"/>
      <c r="E28" s="143"/>
      <c r="F28" s="143"/>
      <c r="G28" s="143"/>
      <c r="H28" s="143"/>
      <c r="I28" s="144"/>
    </row>
    <row r="29" spans="1:9" s="9" customFormat="1" ht="78.75" x14ac:dyDescent="0.25">
      <c r="A29" s="33" t="s">
        <v>440</v>
      </c>
      <c r="B29" s="56" t="s">
        <v>441</v>
      </c>
      <c r="C29" s="34" t="s">
        <v>442</v>
      </c>
      <c r="D29" s="34" t="s">
        <v>283</v>
      </c>
      <c r="E29" s="35"/>
      <c r="F29" s="35"/>
      <c r="G29" s="35"/>
      <c r="H29" s="35"/>
      <c r="I29" s="21"/>
    </row>
    <row r="30" spans="1:9" s="9" customFormat="1" ht="159.94999999999999" customHeight="1" x14ac:dyDescent="0.25">
      <c r="A30" s="33" t="s">
        <v>443</v>
      </c>
      <c r="B30" s="56" t="s">
        <v>444</v>
      </c>
      <c r="C30" s="34" t="s">
        <v>259</v>
      </c>
      <c r="D30" s="34" t="s">
        <v>246</v>
      </c>
      <c r="E30" s="35"/>
      <c r="F30" s="35"/>
      <c r="G30" s="35"/>
      <c r="H30" s="35"/>
      <c r="I30" s="21"/>
    </row>
    <row r="31" spans="1:9" s="9" customFormat="1" ht="183" customHeight="1" x14ac:dyDescent="0.25">
      <c r="A31" s="33" t="s">
        <v>445</v>
      </c>
      <c r="B31" s="56" t="s">
        <v>446</v>
      </c>
      <c r="C31" s="34" t="s">
        <v>266</v>
      </c>
      <c r="D31" s="34"/>
      <c r="E31" s="35"/>
      <c r="F31" s="35"/>
      <c r="G31" s="35"/>
      <c r="H31" s="35"/>
      <c r="I31" s="21"/>
    </row>
    <row r="32" spans="1:9" s="9" customFormat="1" ht="15.75" customHeight="1" x14ac:dyDescent="0.25">
      <c r="A32" s="32" t="s">
        <v>180</v>
      </c>
      <c r="B32" s="142" t="s">
        <v>183</v>
      </c>
      <c r="C32" s="143"/>
      <c r="D32" s="143"/>
      <c r="E32" s="143"/>
      <c r="F32" s="143"/>
      <c r="G32" s="143"/>
      <c r="H32" s="143"/>
      <c r="I32" s="144"/>
    </row>
    <row r="33" spans="1:9" s="9" customFormat="1" ht="95.45" customHeight="1" x14ac:dyDescent="0.25">
      <c r="A33" s="33" t="s">
        <v>447</v>
      </c>
      <c r="B33" s="56" t="s">
        <v>448</v>
      </c>
      <c r="C33" s="34" t="s">
        <v>449</v>
      </c>
      <c r="D33" s="34"/>
      <c r="E33" s="35"/>
      <c r="F33" s="35"/>
      <c r="G33" s="35"/>
      <c r="H33" s="35"/>
      <c r="I33" s="21"/>
    </row>
    <row r="34" spans="1:9" s="9" customFormat="1" ht="142.5" customHeight="1" x14ac:dyDescent="0.25">
      <c r="A34" s="33" t="s">
        <v>450</v>
      </c>
      <c r="B34" s="56" t="s">
        <v>451</v>
      </c>
      <c r="C34" s="34" t="s">
        <v>266</v>
      </c>
      <c r="D34" s="34"/>
      <c r="E34" s="35"/>
      <c r="F34" s="35"/>
      <c r="G34" s="35"/>
      <c r="H34" s="35"/>
      <c r="I34" s="21"/>
    </row>
    <row r="35" spans="1:9" s="9" customFormat="1" ht="145.5" customHeight="1" x14ac:dyDescent="0.25">
      <c r="A35" s="33" t="s">
        <v>452</v>
      </c>
      <c r="B35" s="56" t="s">
        <v>453</v>
      </c>
      <c r="C35" s="34" t="s">
        <v>259</v>
      </c>
      <c r="D35" s="34" t="s">
        <v>246</v>
      </c>
      <c r="E35" s="35"/>
      <c r="F35" s="35"/>
      <c r="G35" s="35"/>
      <c r="H35" s="35" t="str">
        <f>IF('Cover Page'!$A$2="Harmonized GAP Audit Checklist", "✓", "")</f>
        <v/>
      </c>
      <c r="I35" s="21" t="str">
        <f>IF('Cover Page'!$A$2="Harmonized GAP Audit Checklist", "Harmonized GAP Plus+ questions are not applicable to this audit.","")</f>
        <v/>
      </c>
    </row>
    <row r="36" spans="1:9" s="9" customFormat="1" ht="47.25" x14ac:dyDescent="0.25">
      <c r="A36" s="33" t="s">
        <v>454</v>
      </c>
      <c r="B36" s="56" t="s">
        <v>455</v>
      </c>
      <c r="C36" s="34" t="s">
        <v>245</v>
      </c>
      <c r="D36" s="34"/>
      <c r="E36" s="35"/>
      <c r="F36" s="35"/>
      <c r="G36" s="35"/>
      <c r="H36" s="35" t="str">
        <f>IF('Cover Page'!$A$2="Harmonized GAP Audit Checklist", "✓", "")</f>
        <v/>
      </c>
      <c r="I36" s="21" t="str">
        <f>IF('Cover Page'!$A$2="Harmonized GAP Audit Checklist", "Harmonized GAP Plus+ questions are not applicable to this audit.","")</f>
        <v/>
      </c>
    </row>
    <row r="37" spans="1:9" s="9" customFormat="1" ht="86.25" customHeight="1" x14ac:dyDescent="0.25">
      <c r="A37" s="33" t="s">
        <v>456</v>
      </c>
      <c r="B37" s="56" t="s">
        <v>457</v>
      </c>
      <c r="C37" s="34" t="s">
        <v>266</v>
      </c>
      <c r="D37" s="34"/>
      <c r="E37" s="35"/>
      <c r="F37" s="35"/>
      <c r="G37" s="35"/>
      <c r="H37" s="35" t="str">
        <f>IF('Cover Page'!$A$2="Harmonized GAP Audit Checklist", "✓", "")</f>
        <v/>
      </c>
      <c r="I37" s="21" t="str">
        <f>IF('Cover Page'!$A$2="Harmonized GAP Audit Checklist", "Harmonized GAP Plus+ questions are not applicable to this audit.","")</f>
        <v/>
      </c>
    </row>
    <row r="38" spans="1:9" s="9" customFormat="1" ht="82.5" customHeight="1" x14ac:dyDescent="0.25">
      <c r="A38" s="33" t="s">
        <v>458</v>
      </c>
      <c r="B38" s="56" t="s">
        <v>459</v>
      </c>
      <c r="C38" s="34" t="s">
        <v>245</v>
      </c>
      <c r="D38" s="34"/>
      <c r="E38" s="35"/>
      <c r="F38" s="35"/>
      <c r="G38" s="35"/>
      <c r="H38" s="35"/>
      <c r="I38" s="21"/>
    </row>
    <row r="39" spans="1:9" s="9" customFormat="1" ht="85.5" customHeight="1" x14ac:dyDescent="0.25">
      <c r="A39" s="33" t="s">
        <v>460</v>
      </c>
      <c r="B39" s="56" t="s">
        <v>461</v>
      </c>
      <c r="C39" s="34" t="s">
        <v>259</v>
      </c>
      <c r="D39" s="34"/>
      <c r="E39" s="35"/>
      <c r="F39" s="35"/>
      <c r="G39" s="35"/>
      <c r="H39" s="35"/>
      <c r="I39" s="21"/>
    </row>
    <row r="40" spans="1:9" s="9" customFormat="1" ht="63" x14ac:dyDescent="0.25">
      <c r="A40" s="33" t="s">
        <v>462</v>
      </c>
      <c r="B40" s="56" t="s">
        <v>463</v>
      </c>
      <c r="C40" s="34"/>
      <c r="D40" s="34"/>
      <c r="E40" s="35"/>
      <c r="F40" s="35"/>
      <c r="G40" s="35"/>
      <c r="H40" s="35"/>
      <c r="I40" s="21"/>
    </row>
    <row r="41" spans="1:9" s="9" customFormat="1" ht="63" x14ac:dyDescent="0.25">
      <c r="A41" s="33" t="s">
        <v>464</v>
      </c>
      <c r="B41" s="56" t="s">
        <v>465</v>
      </c>
      <c r="C41" s="34" t="s">
        <v>245</v>
      </c>
      <c r="D41" s="34" t="s">
        <v>246</v>
      </c>
      <c r="E41" s="35"/>
      <c r="F41" s="35"/>
      <c r="G41" s="35"/>
      <c r="H41" s="35"/>
      <c r="I41" s="21"/>
    </row>
    <row r="42" spans="1:9" s="9" customFormat="1" ht="15.75" x14ac:dyDescent="0.25">
      <c r="A42" s="32"/>
      <c r="B42" s="139" t="s">
        <v>466</v>
      </c>
      <c r="C42" s="140"/>
      <c r="D42" s="140"/>
      <c r="E42" s="140"/>
      <c r="F42" s="140"/>
      <c r="G42" s="140"/>
      <c r="H42" s="140"/>
      <c r="I42" s="141"/>
    </row>
    <row r="43" spans="1:9" s="9" customFormat="1" ht="15.75" customHeight="1" x14ac:dyDescent="0.25">
      <c r="A43" s="32" t="s">
        <v>182</v>
      </c>
      <c r="B43" s="142" t="s">
        <v>467</v>
      </c>
      <c r="C43" s="143"/>
      <c r="D43" s="143"/>
      <c r="E43" s="143"/>
      <c r="F43" s="143"/>
      <c r="G43" s="143"/>
      <c r="H43" s="143"/>
      <c r="I43" s="144"/>
    </row>
    <row r="44" spans="1:9" s="9" customFormat="1" ht="47.25" x14ac:dyDescent="0.25">
      <c r="A44" s="33" t="s">
        <v>468</v>
      </c>
      <c r="B44" s="56" t="s">
        <v>469</v>
      </c>
      <c r="C44" s="34" t="s">
        <v>388</v>
      </c>
      <c r="D44" s="34" t="s">
        <v>283</v>
      </c>
      <c r="E44" s="35"/>
      <c r="F44" s="35"/>
      <c r="G44" s="35"/>
      <c r="H44" s="35"/>
      <c r="I44" s="21"/>
    </row>
    <row r="45" spans="1:9" s="9" customFormat="1" ht="15.75" customHeight="1" x14ac:dyDescent="0.25">
      <c r="A45" s="32" t="s">
        <v>184</v>
      </c>
      <c r="B45" s="125" t="s">
        <v>470</v>
      </c>
      <c r="C45" s="160"/>
      <c r="D45" s="160"/>
      <c r="E45" s="160"/>
      <c r="F45" s="160"/>
      <c r="G45" s="160"/>
      <c r="H45" s="160"/>
      <c r="I45" s="161"/>
    </row>
    <row r="46" spans="1:9" s="9" customFormat="1" ht="63" x14ac:dyDescent="0.25">
      <c r="A46" s="33" t="s">
        <v>471</v>
      </c>
      <c r="B46" s="56" t="s">
        <v>472</v>
      </c>
      <c r="C46" s="34" t="s">
        <v>438</v>
      </c>
      <c r="D46" s="34" t="s">
        <v>283</v>
      </c>
      <c r="E46" s="35"/>
      <c r="F46" s="35"/>
      <c r="G46" s="35"/>
      <c r="H46" s="35"/>
      <c r="I46" s="21"/>
    </row>
    <row r="47" spans="1:9" s="9" customFormat="1" ht="94.5" x14ac:dyDescent="0.25">
      <c r="A47" s="33" t="s">
        <v>473</v>
      </c>
      <c r="B47" s="157" t="s">
        <v>474</v>
      </c>
      <c r="C47" s="34" t="s">
        <v>259</v>
      </c>
      <c r="D47" s="34" t="s">
        <v>283</v>
      </c>
      <c r="E47" s="35"/>
      <c r="F47" s="35"/>
      <c r="G47" s="35"/>
      <c r="H47" s="35"/>
      <c r="I47" s="21"/>
    </row>
    <row r="48" spans="1:9" s="9" customFormat="1" ht="142.5" customHeight="1" x14ac:dyDescent="0.25">
      <c r="A48" s="33" t="s">
        <v>475</v>
      </c>
      <c r="B48" s="157" t="s">
        <v>476</v>
      </c>
      <c r="C48" s="34" t="s">
        <v>266</v>
      </c>
      <c r="D48" s="34" t="s">
        <v>283</v>
      </c>
      <c r="E48" s="35"/>
      <c r="F48" s="35"/>
      <c r="G48" s="35"/>
      <c r="H48" s="35"/>
      <c r="I48" s="21"/>
    </row>
    <row r="49" spans="1:9" s="9" customFormat="1" ht="110.25" x14ac:dyDescent="0.25">
      <c r="A49" s="33" t="s">
        <v>477</v>
      </c>
      <c r="B49" s="157" t="s">
        <v>478</v>
      </c>
      <c r="C49" s="34"/>
      <c r="D49" s="34" t="s">
        <v>283</v>
      </c>
      <c r="E49" s="35"/>
      <c r="F49" s="35"/>
      <c r="G49" s="35"/>
      <c r="H49" s="35"/>
      <c r="I49" s="21"/>
    </row>
    <row r="50" spans="1:9" s="9" customFormat="1" ht="69" customHeight="1" x14ac:dyDescent="0.25">
      <c r="A50" s="33" t="s">
        <v>479</v>
      </c>
      <c r="B50" s="157" t="s">
        <v>480</v>
      </c>
      <c r="C50" s="34" t="s">
        <v>259</v>
      </c>
      <c r="D50" s="34" t="s">
        <v>283</v>
      </c>
      <c r="E50" s="35"/>
      <c r="F50" s="35"/>
      <c r="G50" s="35"/>
      <c r="H50" s="35"/>
      <c r="I50" s="21"/>
    </row>
    <row r="51" spans="1:9" s="9" customFormat="1" ht="80.25" customHeight="1" x14ac:dyDescent="0.25">
      <c r="A51" s="33" t="s">
        <v>481</v>
      </c>
      <c r="B51" s="56" t="s">
        <v>482</v>
      </c>
      <c r="C51" s="34" t="s">
        <v>259</v>
      </c>
      <c r="D51" s="34"/>
      <c r="E51" s="35"/>
      <c r="F51" s="35"/>
      <c r="G51" s="35"/>
      <c r="H51" s="35"/>
      <c r="I51" s="21"/>
    </row>
    <row r="52" spans="1:9" s="9" customFormat="1" ht="15.75" customHeight="1" x14ac:dyDescent="0.25">
      <c r="A52" s="32" t="s">
        <v>185</v>
      </c>
      <c r="B52" s="142" t="s">
        <v>188</v>
      </c>
      <c r="C52" s="143"/>
      <c r="D52" s="143"/>
      <c r="E52" s="143"/>
      <c r="F52" s="143"/>
      <c r="G52" s="143"/>
      <c r="H52" s="143"/>
      <c r="I52" s="144"/>
    </row>
    <row r="53" spans="1:9" s="9" customFormat="1" ht="47.25" x14ac:dyDescent="0.25">
      <c r="A53" s="33" t="s">
        <v>483</v>
      </c>
      <c r="B53" s="56" t="s">
        <v>484</v>
      </c>
      <c r="C53" s="34" t="s">
        <v>245</v>
      </c>
      <c r="D53" s="34"/>
      <c r="E53" s="35"/>
      <c r="F53" s="35"/>
      <c r="G53" s="35"/>
      <c r="H53" s="35"/>
      <c r="I53" s="21"/>
    </row>
    <row r="54" spans="1:9" s="9" customFormat="1" ht="84" customHeight="1" x14ac:dyDescent="0.25">
      <c r="A54" s="33" t="s">
        <v>485</v>
      </c>
      <c r="B54" s="56" t="s">
        <v>486</v>
      </c>
      <c r="C54" s="34" t="s">
        <v>245</v>
      </c>
      <c r="D54" s="34"/>
      <c r="E54" s="35"/>
      <c r="F54" s="35"/>
      <c r="G54" s="35"/>
      <c r="H54" s="35"/>
      <c r="I54" s="21"/>
    </row>
    <row r="55" spans="1:9" s="9" customFormat="1" ht="65.099999999999994" customHeight="1" x14ac:dyDescent="0.25">
      <c r="A55" s="33" t="s">
        <v>487</v>
      </c>
      <c r="B55" s="56" t="s">
        <v>488</v>
      </c>
      <c r="C55" s="34" t="s">
        <v>245</v>
      </c>
      <c r="D55" s="34"/>
      <c r="E55" s="35"/>
      <c r="F55" s="35"/>
      <c r="G55" s="35"/>
      <c r="H55" s="35"/>
      <c r="I55" s="21"/>
    </row>
    <row r="56" spans="1:9" s="9" customFormat="1" ht="71.25" customHeight="1" x14ac:dyDescent="0.25">
      <c r="A56" s="33" t="s">
        <v>489</v>
      </c>
      <c r="B56" s="56" t="s">
        <v>490</v>
      </c>
      <c r="C56" s="34" t="s">
        <v>245</v>
      </c>
      <c r="D56" s="34" t="s">
        <v>283</v>
      </c>
      <c r="E56" s="35"/>
      <c r="F56" s="35"/>
      <c r="G56" s="35"/>
      <c r="H56" s="35"/>
      <c r="I56" s="21"/>
    </row>
    <row r="57" spans="1:9" s="9" customFormat="1" ht="15.75" customHeight="1" x14ac:dyDescent="0.25">
      <c r="A57" s="32" t="s">
        <v>187</v>
      </c>
      <c r="B57" s="142" t="s">
        <v>491</v>
      </c>
      <c r="C57" s="143"/>
      <c r="D57" s="143"/>
      <c r="E57" s="143"/>
      <c r="F57" s="143"/>
      <c r="G57" s="143"/>
      <c r="H57" s="143"/>
      <c r="I57" s="144"/>
    </row>
    <row r="58" spans="1:9" s="9" customFormat="1" ht="99" customHeight="1" x14ac:dyDescent="0.25">
      <c r="A58" s="33" t="s">
        <v>492</v>
      </c>
      <c r="B58" s="56" t="s">
        <v>493</v>
      </c>
      <c r="C58" s="34" t="s">
        <v>245</v>
      </c>
      <c r="D58" s="34" t="s">
        <v>283</v>
      </c>
      <c r="E58" s="35"/>
      <c r="F58" s="35"/>
      <c r="G58" s="35"/>
      <c r="H58" s="35"/>
      <c r="I58" s="21"/>
    </row>
    <row r="59" spans="1:9" s="9" customFormat="1" ht="99.75" customHeight="1" x14ac:dyDescent="0.25">
      <c r="A59" s="33" t="s">
        <v>494</v>
      </c>
      <c r="B59" s="56" t="s">
        <v>495</v>
      </c>
      <c r="C59" s="34" t="s">
        <v>245</v>
      </c>
      <c r="D59" s="34" t="s">
        <v>283</v>
      </c>
      <c r="E59" s="35"/>
      <c r="F59" s="35"/>
      <c r="G59" s="35"/>
      <c r="H59" s="35"/>
      <c r="I59" s="21"/>
    </row>
    <row r="60" spans="1:9" s="9" customFormat="1" ht="72" customHeight="1" x14ac:dyDescent="0.25">
      <c r="A60" s="33" t="s">
        <v>496</v>
      </c>
      <c r="B60" s="56" t="s">
        <v>497</v>
      </c>
      <c r="C60" s="34"/>
      <c r="D60" s="34" t="s">
        <v>68</v>
      </c>
      <c r="E60" s="35"/>
      <c r="F60" s="35"/>
      <c r="G60" s="35"/>
      <c r="H60" s="35"/>
      <c r="I60" s="21"/>
    </row>
    <row r="61" spans="1:9" s="9" customFormat="1" ht="114.6" customHeight="1" x14ac:dyDescent="0.25">
      <c r="A61" s="33" t="s">
        <v>498</v>
      </c>
      <c r="B61" s="56" t="s">
        <v>499</v>
      </c>
      <c r="C61" s="34"/>
      <c r="D61" s="34"/>
      <c r="E61" s="35"/>
      <c r="F61" s="35"/>
      <c r="G61" s="35"/>
      <c r="H61" s="35"/>
      <c r="I61" s="21"/>
    </row>
    <row r="62" spans="1:9" s="9" customFormat="1" ht="47.25" x14ac:dyDescent="0.25">
      <c r="A62" s="33" t="s">
        <v>500</v>
      </c>
      <c r="B62" s="56" t="s">
        <v>501</v>
      </c>
      <c r="C62" s="34"/>
      <c r="D62" s="34" t="s">
        <v>283</v>
      </c>
      <c r="E62" s="35"/>
      <c r="F62" s="35"/>
      <c r="G62" s="35"/>
      <c r="H62" s="35"/>
      <c r="I62" s="21"/>
    </row>
    <row r="63" spans="1:9" s="9" customFormat="1" ht="47.25" x14ac:dyDescent="0.25">
      <c r="A63" s="33" t="s">
        <v>502</v>
      </c>
      <c r="B63" s="56" t="s">
        <v>503</v>
      </c>
      <c r="C63" s="34"/>
      <c r="D63" s="34"/>
      <c r="E63" s="35"/>
      <c r="F63" s="35"/>
      <c r="G63" s="35"/>
      <c r="H63" s="35"/>
      <c r="I63" s="21"/>
    </row>
    <row r="64" spans="1:9" s="9" customFormat="1" ht="78.75" x14ac:dyDescent="0.25">
      <c r="A64" s="33" t="s">
        <v>504</v>
      </c>
      <c r="B64" s="56" t="s">
        <v>505</v>
      </c>
      <c r="C64" s="34" t="s">
        <v>245</v>
      </c>
      <c r="D64" s="34"/>
      <c r="E64" s="35"/>
      <c r="F64" s="35"/>
      <c r="G64" s="35"/>
      <c r="H64" s="35"/>
      <c r="I64" s="21"/>
    </row>
    <row r="65" spans="1:9" s="9" customFormat="1" ht="47.25" x14ac:dyDescent="0.25">
      <c r="A65" s="33" t="s">
        <v>506</v>
      </c>
      <c r="B65" s="56" t="s">
        <v>507</v>
      </c>
      <c r="C65" s="34" t="s">
        <v>266</v>
      </c>
      <c r="D65" s="34"/>
      <c r="E65" s="35"/>
      <c r="F65" s="35"/>
      <c r="G65" s="35"/>
      <c r="H65" s="35" t="str">
        <f>IF('Cover Page'!$A$2="Harmonized GAP Audit Checklist", "✓", "")</f>
        <v/>
      </c>
      <c r="I65" s="21" t="str">
        <f>IF('Cover Page'!$A$2="Harmonized GAP Audit Checklist", "Harmonized GAP Plus+ questions are not applicable to this audit.","")</f>
        <v/>
      </c>
    </row>
    <row r="66" spans="1:9" s="9" customFormat="1" ht="15.6" customHeight="1" x14ac:dyDescent="0.25">
      <c r="A66" s="32" t="s">
        <v>189</v>
      </c>
      <c r="B66" s="142" t="s">
        <v>508</v>
      </c>
      <c r="C66" s="143"/>
      <c r="D66" s="143"/>
      <c r="E66" s="143"/>
      <c r="F66" s="143"/>
      <c r="G66" s="143"/>
      <c r="H66" s="143"/>
      <c r="I66" s="144"/>
    </row>
    <row r="67" spans="1:9" s="9" customFormat="1" ht="63" x14ac:dyDescent="0.25">
      <c r="A67" s="33" t="s">
        <v>509</v>
      </c>
      <c r="B67" s="56" t="s">
        <v>510</v>
      </c>
      <c r="C67" s="34"/>
      <c r="D67" s="34" t="s">
        <v>246</v>
      </c>
      <c r="E67" s="35"/>
      <c r="F67" s="35"/>
      <c r="G67" s="35"/>
      <c r="H67" s="35"/>
      <c r="I67" s="21"/>
    </row>
    <row r="68" spans="1:9" s="9" customFormat="1" ht="98.1" customHeight="1" x14ac:dyDescent="0.25">
      <c r="A68" s="33" t="s">
        <v>511</v>
      </c>
      <c r="B68" s="56" t="s">
        <v>512</v>
      </c>
      <c r="C68" s="34"/>
      <c r="D68" s="34"/>
      <c r="E68" s="35"/>
      <c r="F68" s="35"/>
      <c r="G68" s="35"/>
      <c r="H68" s="35" t="str">
        <f>IF('Cover Page'!$A$2="Harmonized GAP Audit Checklist", "✓", "")</f>
        <v/>
      </c>
      <c r="I68" s="21" t="str">
        <f>IF('Cover Page'!$A$2="Harmonized GAP Audit Checklist", "Harmonized GAP Plus+ questions are not applicable to this audit.","")</f>
        <v/>
      </c>
    </row>
    <row r="69" spans="1:9" s="9" customFormat="1" ht="71.25" customHeight="1" x14ac:dyDescent="0.25">
      <c r="A69" s="33" t="s">
        <v>513</v>
      </c>
      <c r="B69" s="56" t="s">
        <v>514</v>
      </c>
      <c r="C69" s="34" t="s">
        <v>266</v>
      </c>
      <c r="D69" s="34" t="s">
        <v>246</v>
      </c>
      <c r="E69" s="35"/>
      <c r="F69" s="35"/>
      <c r="G69" s="35"/>
      <c r="H69" s="35"/>
      <c r="I69" s="21"/>
    </row>
    <row r="70" spans="1:9" s="9" customFormat="1" ht="15.75" customHeight="1" x14ac:dyDescent="0.25">
      <c r="A70" s="32" t="s">
        <v>191</v>
      </c>
      <c r="B70" s="142" t="s">
        <v>515</v>
      </c>
      <c r="C70" s="143"/>
      <c r="D70" s="143"/>
      <c r="E70" s="143"/>
      <c r="F70" s="143"/>
      <c r="G70" s="143"/>
      <c r="H70" s="143"/>
      <c r="I70" s="144"/>
    </row>
    <row r="71" spans="1:9" s="9" customFormat="1" ht="120.95" customHeight="1" x14ac:dyDescent="0.25">
      <c r="A71" s="33" t="s">
        <v>516</v>
      </c>
      <c r="B71" s="56" t="s">
        <v>517</v>
      </c>
      <c r="C71" s="34" t="s">
        <v>266</v>
      </c>
      <c r="D71" s="34" t="s">
        <v>246</v>
      </c>
      <c r="E71" s="35"/>
      <c r="F71" s="35"/>
      <c r="G71" s="35"/>
      <c r="H71" s="35"/>
      <c r="I71" s="21"/>
    </row>
    <row r="72" spans="1:9" s="9" customFormat="1" ht="98.25" customHeight="1" x14ac:dyDescent="0.25">
      <c r="A72" s="33" t="s">
        <v>518</v>
      </c>
      <c r="B72" s="56" t="s">
        <v>519</v>
      </c>
      <c r="C72" s="34"/>
      <c r="D72" s="34"/>
      <c r="E72" s="35"/>
      <c r="F72" s="35"/>
      <c r="G72" s="35"/>
      <c r="H72" s="35"/>
      <c r="I72" s="21"/>
    </row>
    <row r="73" spans="1:9" ht="15.75" x14ac:dyDescent="0.25">
      <c r="A73" s="146" t="s">
        <v>399</v>
      </c>
      <c r="B73" s="145"/>
      <c r="C73" s="145"/>
      <c r="D73" s="145"/>
      <c r="E73" s="145"/>
      <c r="F73" s="145"/>
      <c r="G73" s="145"/>
      <c r="H73" s="145"/>
      <c r="I73" s="147"/>
    </row>
    <row r="74" spans="1:9" ht="15.75" x14ac:dyDescent="0.25">
      <c r="A74" s="142" t="s">
        <v>400</v>
      </c>
      <c r="B74" s="143"/>
      <c r="C74" s="143"/>
      <c r="D74" s="143"/>
      <c r="E74" s="143"/>
      <c r="F74" s="143"/>
      <c r="G74" s="143"/>
      <c r="H74" s="143"/>
      <c r="I74" s="144"/>
    </row>
    <row r="75" spans="1:9" ht="72.75" customHeight="1" x14ac:dyDescent="0.25">
      <c r="A75" s="279" t="s">
        <v>520</v>
      </c>
      <c r="B75" s="280"/>
      <c r="C75" s="280"/>
      <c r="D75" s="280"/>
      <c r="E75" s="280"/>
      <c r="F75" s="280"/>
      <c r="G75" s="280"/>
      <c r="H75" s="280"/>
      <c r="I75" s="281"/>
    </row>
    <row r="76" spans="1:9" x14ac:dyDescent="0.25">
      <c r="A76" s="62"/>
      <c r="C76" s="63"/>
      <c r="D76" s="63"/>
    </row>
  </sheetData>
  <sheetProtection algorithmName="SHA-512" hashValue="KieNH1e3EurHAZFSmq/YvYKLpY74ohNlv7olM1ROVf/J9TAHzLfZbPHUBlcgokkkut0dxBGDyTloIYBUOwcG/A==" saltValue="tYW9dms7MQ8u6RvhaiLxaw==" spinCount="100000" sheet="1" formatCells="0" formatColumns="0" formatRows="0"/>
  <mergeCells count="5">
    <mergeCell ref="A75:I75"/>
    <mergeCell ref="A2:D2"/>
    <mergeCell ref="E1:I1"/>
    <mergeCell ref="E2:I2"/>
    <mergeCell ref="A1:D1"/>
  </mergeCells>
  <conditionalFormatting sqref="I6:I8">
    <cfRule type="expression" dxfId="110" priority="3">
      <formula>AND(OR(E6="✓", F6="✓", G6="✓", H6="✓"), I6="")</formula>
    </cfRule>
  </conditionalFormatting>
  <conditionalFormatting sqref="I9:I10">
    <cfRule type="expression" dxfId="109" priority="11">
      <formula>AND(OR(F9="✓", G9="✓", H9="✓"), I9="")</formula>
    </cfRule>
  </conditionalFormatting>
  <conditionalFormatting sqref="I12:I14">
    <cfRule type="expression" dxfId="108" priority="42">
      <formula>AND(OR(F12="✓", G12="✓", H12="✓"), I12="")</formula>
    </cfRule>
  </conditionalFormatting>
  <conditionalFormatting sqref="I16">
    <cfRule type="expression" dxfId="107" priority="67">
      <formula>AND(OR(E16="✓", F16="✓", G16="✓", H16="✓"), I16="")</formula>
    </cfRule>
  </conditionalFormatting>
  <conditionalFormatting sqref="I18">
    <cfRule type="expression" dxfId="106" priority="41">
      <formula>AND(OR(F18="✓", G18="✓", H18="✓"), I18="")</formula>
    </cfRule>
  </conditionalFormatting>
  <conditionalFormatting sqref="I19:I22">
    <cfRule type="expression" dxfId="105" priority="63">
      <formula>AND(OR(E19="✓", F19="✓", G19="✓", H19="✓"), I19="")</formula>
    </cfRule>
  </conditionalFormatting>
  <conditionalFormatting sqref="I23">
    <cfRule type="expression" dxfId="104" priority="40">
      <formula>AND(OR(F23="✓", G23="✓", H23="✓"), I23="")</formula>
    </cfRule>
  </conditionalFormatting>
  <conditionalFormatting sqref="I25">
    <cfRule type="expression" dxfId="103" priority="62">
      <formula>AND(OR(E25="✓", F25="✓", G25="✓", H25="✓"), I25="")</formula>
    </cfRule>
  </conditionalFormatting>
  <conditionalFormatting sqref="I26:I27">
    <cfRule type="expression" dxfId="102" priority="38">
      <formula>AND(OR(F26="✓", G26="✓", H26="✓"), I26="")</formula>
    </cfRule>
  </conditionalFormatting>
  <conditionalFormatting sqref="I29">
    <cfRule type="expression" dxfId="101" priority="61">
      <formula>AND(OR(E29="✓", F29="✓", G29="✓", H29="✓"), I29="")</formula>
    </cfRule>
  </conditionalFormatting>
  <conditionalFormatting sqref="I30:I31">
    <cfRule type="expression" dxfId="100" priority="36">
      <formula>AND(OR(F30="✓", G30="✓", H30="✓"), I30="")</formula>
    </cfRule>
  </conditionalFormatting>
  <conditionalFormatting sqref="I33:I34">
    <cfRule type="expression" dxfId="99" priority="34">
      <formula>AND(OR(F33="✓", G33="✓", H33="✓"), I33="")</formula>
    </cfRule>
  </conditionalFormatting>
  <conditionalFormatting sqref="I35:I37">
    <cfRule type="expression" dxfId="98" priority="1">
      <formula>AND(OR(E35="✓", F35="✓", G35="✓", H35="✓"), I35="")</formula>
    </cfRule>
  </conditionalFormatting>
  <conditionalFormatting sqref="I38:I41">
    <cfRule type="expression" dxfId="97" priority="10">
      <formula>AND(OR(F38="✓", G38="✓", H38="✓"), I38="")</formula>
    </cfRule>
  </conditionalFormatting>
  <conditionalFormatting sqref="I44">
    <cfRule type="expression" dxfId="96" priority="60">
      <formula>AND(OR(E44="✓", F44="✓", G44="✓", H44="✓"), I44="")</formula>
    </cfRule>
  </conditionalFormatting>
  <conditionalFormatting sqref="I46">
    <cfRule type="expression" dxfId="95" priority="29">
      <formula>AND(OR(F46="✓", G46="✓", H46="✓"), I46="")</formula>
    </cfRule>
  </conditionalFormatting>
  <conditionalFormatting sqref="I47:I49">
    <cfRule type="expression" dxfId="94" priority="57">
      <formula>AND(OR(E47="✓", F47="✓", G47="✓", H47="✓"), I47="")</formula>
    </cfRule>
  </conditionalFormatting>
  <conditionalFormatting sqref="I50">
    <cfRule type="expression" dxfId="93" priority="27">
      <formula>AND(OR(F50="✓", G50="✓", H50="✓"), I50="")</formula>
    </cfRule>
  </conditionalFormatting>
  <conditionalFormatting sqref="I51">
    <cfRule type="expression" dxfId="92" priority="56">
      <formula>AND(OR(E51="✓", F51="✓", G51="✓", H51="✓"), I51="")</formula>
    </cfRule>
  </conditionalFormatting>
  <conditionalFormatting sqref="I53:I56">
    <cfRule type="expression" dxfId="91" priority="23">
      <formula>AND(OR(F53="✓", G53="✓", H53="✓"), I53="")</formula>
    </cfRule>
  </conditionalFormatting>
  <conditionalFormatting sqref="I58">
    <cfRule type="expression" dxfId="90" priority="22">
      <formula>AND(OR(F58="✓", G58="✓", H58="✓"), I58="")</formula>
    </cfRule>
  </conditionalFormatting>
  <conditionalFormatting sqref="I59">
    <cfRule type="expression" dxfId="89" priority="55">
      <formula>AND(OR(E59="✓", F59="✓", G59="✓", H59="✓"), I59="")</formula>
    </cfRule>
  </conditionalFormatting>
  <conditionalFormatting sqref="I60">
    <cfRule type="expression" dxfId="88" priority="21">
      <formula>AND(OR(F60="✓", G60="✓", H60="✓"), I60="")</formula>
    </cfRule>
  </conditionalFormatting>
  <conditionalFormatting sqref="I61">
    <cfRule type="expression" dxfId="87" priority="54">
      <formula>AND(OR(E61="✓", F61="✓", G61="✓", H61="✓"), I61="")</formula>
    </cfRule>
  </conditionalFormatting>
  <conditionalFormatting sqref="I62:I65">
    <cfRule type="expression" dxfId="86" priority="18">
      <formula>AND(OR(F62="✓", G62="✓", H62="✓"), I62="")</formula>
    </cfRule>
  </conditionalFormatting>
  <conditionalFormatting sqref="I67:I69">
    <cfRule type="expression" dxfId="85" priority="16">
      <formula>AND(OR(F67="✓", G67="✓", H67="✓"), I67="")</formula>
    </cfRule>
  </conditionalFormatting>
  <conditionalFormatting sqref="I71:I72">
    <cfRule type="expression" dxfId="84" priority="14">
      <formula>AND(OR(F71="✓", G71="✓", H71="✓"), I71="")</formula>
    </cfRule>
  </conditionalFormatting>
  <dataValidations disablePrompts="1" count="1">
    <dataValidation type="list" allowBlank="1" showInputMessage="1" showErrorMessage="1" sqref="E46:H51 E71:H72 E33:H41 E53:H56 E29:H31 E44:H44 E12:H14 E16:H16 E25:H27 E6:H10 E58:H65 E18:H23 E67:H69" xr:uid="{FD889858-F33B-432E-94E3-D8C6301126DD}">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rowBreaks count="1" manualBreakCount="1">
    <brk id="31" max="1638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4" id="{55F48143-B901-4D96-8A44-6FF8132581E0}">
            <xm:f>'Cover Page'!$A$2:$I$2="Harmonized GAP Audit Checklist"</xm:f>
            <x14:dxf>
              <fill>
                <patternFill>
                  <bgColor theme="0" tint="-0.34998626667073579"/>
                </patternFill>
              </fill>
            </x14:dxf>
          </x14:cfRule>
          <xm:sqref>A7:I8</xm:sqref>
        </x14:conditionalFormatting>
        <x14:conditionalFormatting xmlns:xm="http://schemas.microsoft.com/office/excel/2006/main">
          <x14:cfRule type="expression" priority="2" id="{1A9194CF-EB32-415F-82F9-C6E8011AE3A1}">
            <xm:f>'Cover Page'!$A$2:$I$2="Harmonized GAP Audit Checklist"</xm:f>
            <x14:dxf>
              <fill>
                <patternFill>
                  <bgColor theme="0" tint="-0.34998626667073579"/>
                </patternFill>
              </fill>
            </x14:dxf>
          </x14:cfRule>
          <xm:sqref>A35:I37</xm:sqref>
        </x14:conditionalFormatting>
        <x14:conditionalFormatting xmlns:xm="http://schemas.microsoft.com/office/excel/2006/main">
          <x14:cfRule type="expression" priority="49" id="{39E7095B-64B0-4524-84DA-88D8B8AC5123}">
            <xm:f>'Cover Page'!$A$2:$I$2="Harmonized GAP Audit Checklist"</xm:f>
            <x14:dxf>
              <fill>
                <patternFill>
                  <bgColor theme="0" tint="-0.34998626667073579"/>
                </patternFill>
              </fill>
            </x14:dxf>
          </x14:cfRule>
          <xm:sqref>A65:I65</xm:sqref>
        </x14:conditionalFormatting>
        <x14:conditionalFormatting xmlns:xm="http://schemas.microsoft.com/office/excel/2006/main">
          <x14:cfRule type="expression" priority="47" id="{8186CFA7-FE33-4DED-8869-BBB408BEC99A}">
            <xm:f>'Cover Page'!$A$2:$I$2="Harmonized GAP Audit Checklist"</xm:f>
            <x14:dxf>
              <fill>
                <patternFill>
                  <bgColor theme="0" tint="-0.34998626667073579"/>
                </patternFill>
              </fill>
            </x14:dxf>
          </x14:cfRule>
          <xm:sqref>A68:I68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I81"/>
  <sheetViews>
    <sheetView view="pageLayout" zoomScaleNormal="100" zoomScaleSheetLayoutView="100" workbookViewId="0">
      <selection activeCell="I6" sqref="I6"/>
    </sheetView>
  </sheetViews>
  <sheetFormatPr defaultColWidth="8.85546875" defaultRowHeight="15" x14ac:dyDescent="0.25"/>
  <cols>
    <col min="1" max="1" width="10.7109375" style="47" customWidth="1"/>
    <col min="2" max="2" width="25.7109375" style="2" customWidth="1"/>
    <col min="3" max="3" width="6" style="3" customWidth="1"/>
    <col min="4" max="4" width="6.5703125" style="3" customWidth="1"/>
    <col min="5" max="5" width="5.140625" customWidth="1"/>
    <col min="6" max="6" width="5.85546875" customWidth="1"/>
    <col min="7" max="8" width="5.140625" customWidth="1"/>
    <col min="9" max="9" width="51.28515625" style="4" customWidth="1"/>
  </cols>
  <sheetData>
    <row r="1" spans="1:9" s="9" customFormat="1" ht="15.75" x14ac:dyDescent="0.25">
      <c r="A1" s="282" t="s">
        <v>127</v>
      </c>
      <c r="B1" s="283"/>
      <c r="C1" s="283"/>
      <c r="D1" s="284"/>
      <c r="E1" s="285">
        <f>'Cover Page'!B6</f>
        <v>0</v>
      </c>
      <c r="F1" s="285"/>
      <c r="G1" s="285"/>
      <c r="H1" s="285"/>
      <c r="I1" s="285"/>
    </row>
    <row r="2" spans="1:9" s="9" customFormat="1" ht="15.75" x14ac:dyDescent="0.25">
      <c r="A2" s="282" t="s">
        <v>233</v>
      </c>
      <c r="B2" s="283"/>
      <c r="C2" s="283"/>
      <c r="D2" s="284"/>
      <c r="E2" s="286">
        <f>'Cover Page'!D20</f>
        <v>0</v>
      </c>
      <c r="F2" s="286"/>
      <c r="G2" s="286"/>
      <c r="H2" s="286"/>
      <c r="I2" s="286"/>
    </row>
    <row r="3" spans="1:9" s="9" customFormat="1" ht="15.75" x14ac:dyDescent="0.25">
      <c r="A3" s="43" t="s">
        <v>234</v>
      </c>
      <c r="B3" s="44" t="s">
        <v>235</v>
      </c>
      <c r="C3" s="44" t="s">
        <v>236</v>
      </c>
      <c r="D3" s="44" t="s">
        <v>237</v>
      </c>
      <c r="E3" s="44" t="s">
        <v>238</v>
      </c>
      <c r="F3" s="44" t="s">
        <v>239</v>
      </c>
      <c r="G3" s="44" t="s">
        <v>240</v>
      </c>
      <c r="H3" s="44" t="s">
        <v>241</v>
      </c>
      <c r="I3" s="44" t="s">
        <v>242</v>
      </c>
    </row>
    <row r="4" spans="1:9" s="9" customFormat="1" ht="15.75" x14ac:dyDescent="0.25">
      <c r="A4" s="32"/>
      <c r="B4" s="290" t="s">
        <v>194</v>
      </c>
      <c r="C4" s="291"/>
      <c r="D4" s="291"/>
      <c r="E4" s="291"/>
      <c r="F4" s="291"/>
      <c r="G4" s="291"/>
      <c r="H4" s="291"/>
      <c r="I4" s="292"/>
    </row>
    <row r="5" spans="1:9" s="9" customFormat="1" ht="15.75" x14ac:dyDescent="0.25">
      <c r="A5" s="32" t="s">
        <v>195</v>
      </c>
      <c r="B5" s="290" t="s">
        <v>196</v>
      </c>
      <c r="C5" s="291"/>
      <c r="D5" s="291"/>
      <c r="E5" s="291"/>
      <c r="F5" s="291"/>
      <c r="G5" s="291"/>
      <c r="H5" s="291"/>
      <c r="I5" s="292"/>
    </row>
    <row r="6" spans="1:9" s="9" customFormat="1" ht="155.44999999999999" customHeight="1" x14ac:dyDescent="0.25">
      <c r="A6" s="33" t="s">
        <v>521</v>
      </c>
      <c r="B6" s="56" t="s">
        <v>522</v>
      </c>
      <c r="C6" s="34" t="s">
        <v>259</v>
      </c>
      <c r="D6" s="34"/>
      <c r="E6" s="35"/>
      <c r="F6" s="35"/>
      <c r="G6" s="35"/>
      <c r="H6" s="35"/>
      <c r="I6" s="21"/>
    </row>
    <row r="7" spans="1:9" s="9" customFormat="1" ht="15.75" x14ac:dyDescent="0.25">
      <c r="A7" s="32" t="s">
        <v>197</v>
      </c>
      <c r="B7" s="290" t="s">
        <v>523</v>
      </c>
      <c r="C7" s="291"/>
      <c r="D7" s="291"/>
      <c r="E7" s="291"/>
      <c r="F7" s="291"/>
      <c r="G7" s="291"/>
      <c r="H7" s="291"/>
      <c r="I7" s="292"/>
    </row>
    <row r="8" spans="1:9" s="9" customFormat="1" ht="110.25" x14ac:dyDescent="0.25">
      <c r="A8" s="33" t="s">
        <v>524</v>
      </c>
      <c r="B8" s="56" t="s">
        <v>525</v>
      </c>
      <c r="C8" s="34" t="s">
        <v>388</v>
      </c>
      <c r="D8" s="34" t="s">
        <v>246</v>
      </c>
      <c r="E8" s="35"/>
      <c r="F8" s="35"/>
      <c r="G8" s="35"/>
      <c r="H8" s="35"/>
      <c r="I8" s="21"/>
    </row>
    <row r="9" spans="1:9" s="9" customFormat="1" ht="126" x14ac:dyDescent="0.25">
      <c r="A9" s="33" t="s">
        <v>526</v>
      </c>
      <c r="B9" s="56" t="s">
        <v>527</v>
      </c>
      <c r="C9" s="34" t="s">
        <v>266</v>
      </c>
      <c r="D9" s="34"/>
      <c r="E9" s="35"/>
      <c r="F9" s="35"/>
      <c r="G9" s="35"/>
      <c r="H9" s="35" t="str">
        <f>IF('Cover Page'!$A$2="Harmonized GAP Audit Checklist", "✓", "")</f>
        <v/>
      </c>
      <c r="I9" s="21" t="str">
        <f>IF('Cover Page'!$A$2="Harmonized GAP Audit Checklist", "Harmonized GAP Plus+ questions are not applicable to this audit.","")</f>
        <v/>
      </c>
    </row>
    <row r="10" spans="1:9" s="9" customFormat="1" ht="94.5" x14ac:dyDescent="0.25">
      <c r="A10" s="33" t="s">
        <v>528</v>
      </c>
      <c r="B10" s="56" t="s">
        <v>529</v>
      </c>
      <c r="C10" s="34"/>
      <c r="D10" s="34"/>
      <c r="E10" s="35"/>
      <c r="F10" s="35"/>
      <c r="G10" s="35"/>
      <c r="H10" s="35"/>
      <c r="I10" s="21"/>
    </row>
    <row r="11" spans="1:9" s="9" customFormat="1" ht="31.5" x14ac:dyDescent="0.25">
      <c r="A11" s="33" t="s">
        <v>530</v>
      </c>
      <c r="B11" s="56" t="s">
        <v>531</v>
      </c>
      <c r="C11" s="34"/>
      <c r="D11" s="34"/>
      <c r="E11" s="35"/>
      <c r="F11" s="35"/>
      <c r="G11" s="35"/>
      <c r="H11" s="35"/>
      <c r="I11" s="21"/>
    </row>
    <row r="12" spans="1:9" s="9" customFormat="1" ht="47.25" x14ac:dyDescent="0.25">
      <c r="A12" s="33" t="s">
        <v>532</v>
      </c>
      <c r="B12" s="56" t="s">
        <v>533</v>
      </c>
      <c r="C12" s="34" t="s">
        <v>259</v>
      </c>
      <c r="D12" s="34"/>
      <c r="E12" s="35"/>
      <c r="F12" s="35"/>
      <c r="G12" s="35"/>
      <c r="H12" s="35"/>
      <c r="I12" s="21"/>
    </row>
    <row r="13" spans="1:9" s="9" customFormat="1" ht="63" x14ac:dyDescent="0.25">
      <c r="A13" s="33" t="s">
        <v>534</v>
      </c>
      <c r="B13" s="56" t="s">
        <v>535</v>
      </c>
      <c r="C13" s="34"/>
      <c r="D13" s="34"/>
      <c r="E13" s="35"/>
      <c r="F13" s="35"/>
      <c r="G13" s="35"/>
      <c r="H13" s="35"/>
      <c r="I13" s="21"/>
    </row>
    <row r="14" spans="1:9" s="9" customFormat="1" ht="47.25" x14ac:dyDescent="0.25">
      <c r="A14" s="33" t="s">
        <v>536</v>
      </c>
      <c r="B14" s="56" t="s">
        <v>537</v>
      </c>
      <c r="C14" s="34" t="s">
        <v>538</v>
      </c>
      <c r="D14" s="34" t="s">
        <v>246</v>
      </c>
      <c r="E14" s="35"/>
      <c r="F14" s="35"/>
      <c r="G14" s="35"/>
      <c r="H14" s="35"/>
      <c r="I14" s="21"/>
    </row>
    <row r="15" spans="1:9" s="9" customFormat="1" ht="15.75" x14ac:dyDescent="0.25">
      <c r="A15" s="32" t="s">
        <v>198</v>
      </c>
      <c r="B15" s="159" t="s">
        <v>201</v>
      </c>
      <c r="C15" s="160"/>
      <c r="D15" s="160"/>
      <c r="E15" s="160"/>
      <c r="F15" s="160"/>
      <c r="G15" s="160"/>
      <c r="H15" s="160"/>
      <c r="I15" s="161"/>
    </row>
    <row r="16" spans="1:9" s="9" customFormat="1" ht="63" x14ac:dyDescent="0.25">
      <c r="A16" s="33" t="s">
        <v>539</v>
      </c>
      <c r="B16" s="56" t="s">
        <v>540</v>
      </c>
      <c r="C16" s="34" t="s">
        <v>438</v>
      </c>
      <c r="D16" s="34" t="s">
        <v>246</v>
      </c>
      <c r="E16" s="35"/>
      <c r="F16" s="35"/>
      <c r="G16" s="35"/>
      <c r="H16" s="35"/>
      <c r="I16" s="21"/>
    </row>
    <row r="17" spans="1:9" s="9" customFormat="1" ht="31.5" x14ac:dyDescent="0.25">
      <c r="A17" s="33" t="s">
        <v>541</v>
      </c>
      <c r="B17" s="56" t="s">
        <v>542</v>
      </c>
      <c r="C17" s="34"/>
      <c r="D17" s="34" t="s">
        <v>246</v>
      </c>
      <c r="E17" s="35"/>
      <c r="F17" s="35"/>
      <c r="G17" s="35"/>
      <c r="H17" s="35"/>
      <c r="I17" s="21"/>
    </row>
    <row r="18" spans="1:9" s="9" customFormat="1" ht="94.5" x14ac:dyDescent="0.25">
      <c r="A18" s="33" t="s">
        <v>543</v>
      </c>
      <c r="B18" s="56" t="s">
        <v>544</v>
      </c>
      <c r="C18" s="34"/>
      <c r="D18" s="34" t="s">
        <v>68</v>
      </c>
      <c r="E18" s="35"/>
      <c r="F18" s="35"/>
      <c r="G18" s="35"/>
      <c r="H18" s="35"/>
      <c r="I18" s="21"/>
    </row>
    <row r="19" spans="1:9" s="9" customFormat="1" ht="15.75" customHeight="1" x14ac:dyDescent="0.25">
      <c r="A19" s="32" t="s">
        <v>200</v>
      </c>
      <c r="B19" s="125" t="s">
        <v>203</v>
      </c>
      <c r="C19" s="126"/>
      <c r="D19" s="126"/>
      <c r="E19" s="126"/>
      <c r="F19" s="126"/>
      <c r="G19" s="126"/>
      <c r="H19" s="126"/>
      <c r="I19" s="127"/>
    </row>
    <row r="20" spans="1:9" s="9" customFormat="1" ht="78.75" x14ac:dyDescent="0.25">
      <c r="A20" s="33" t="s">
        <v>545</v>
      </c>
      <c r="B20" s="56" t="s">
        <v>546</v>
      </c>
      <c r="C20" s="34" t="s">
        <v>245</v>
      </c>
      <c r="D20" s="34" t="s">
        <v>246</v>
      </c>
      <c r="E20" s="35"/>
      <c r="F20" s="35"/>
      <c r="G20" s="35"/>
      <c r="H20" s="35"/>
      <c r="I20" s="21"/>
    </row>
    <row r="21" spans="1:9" s="9" customFormat="1" ht="47.25" x14ac:dyDescent="0.25">
      <c r="A21" s="33" t="s">
        <v>547</v>
      </c>
      <c r="B21" s="56" t="s">
        <v>548</v>
      </c>
      <c r="C21" s="34"/>
      <c r="D21" s="34"/>
      <c r="E21" s="35"/>
      <c r="F21" s="35"/>
      <c r="G21" s="35"/>
      <c r="H21" s="35"/>
      <c r="I21" s="21"/>
    </row>
    <row r="22" spans="1:9" s="9" customFormat="1" ht="47.25" x14ac:dyDescent="0.25">
      <c r="A22" s="33" t="s">
        <v>549</v>
      </c>
      <c r="B22" s="56" t="s">
        <v>550</v>
      </c>
      <c r="C22" s="34"/>
      <c r="D22" s="34"/>
      <c r="E22" s="35"/>
      <c r="F22" s="35"/>
      <c r="G22" s="35"/>
      <c r="H22" s="35"/>
      <c r="I22" s="21"/>
    </row>
    <row r="23" spans="1:9" s="9" customFormat="1" ht="189" x14ac:dyDescent="0.25">
      <c r="A23" s="33" t="s">
        <v>551</v>
      </c>
      <c r="B23" s="56" t="s">
        <v>552</v>
      </c>
      <c r="C23" s="34" t="s">
        <v>259</v>
      </c>
      <c r="D23" s="34" t="s">
        <v>246</v>
      </c>
      <c r="E23" s="35"/>
      <c r="F23" s="35"/>
      <c r="G23" s="35"/>
      <c r="H23" s="35"/>
      <c r="I23" s="21"/>
    </row>
    <row r="24" spans="1:9" s="9" customFormat="1" ht="47.25" x14ac:dyDescent="0.25">
      <c r="A24" s="33" t="s">
        <v>553</v>
      </c>
      <c r="B24" s="56" t="s">
        <v>455</v>
      </c>
      <c r="C24" s="34" t="s">
        <v>245</v>
      </c>
      <c r="D24" s="34"/>
      <c r="E24" s="35"/>
      <c r="F24" s="35"/>
      <c r="G24" s="35"/>
      <c r="H24" s="35" t="str">
        <f>IF('Cover Page'!$A$2="Harmonized GAP Audit Checklist", "✓", "")</f>
        <v/>
      </c>
      <c r="I24" s="21" t="str">
        <f>IF('Cover Page'!$A$2="Harmonized GAP Audit Checklist", "Harmonized GAP Plus+ questions are not applicable to this audit.","")</f>
        <v/>
      </c>
    </row>
    <row r="25" spans="1:9" s="9" customFormat="1" ht="47.25" x14ac:dyDescent="0.25">
      <c r="A25" s="33" t="s">
        <v>554</v>
      </c>
      <c r="B25" s="56" t="s">
        <v>555</v>
      </c>
      <c r="C25" s="34" t="s">
        <v>259</v>
      </c>
      <c r="D25" s="34"/>
      <c r="E25" s="35"/>
      <c r="F25" s="35"/>
      <c r="G25" s="35"/>
      <c r="H25" s="35"/>
      <c r="I25" s="21"/>
    </row>
    <row r="26" spans="1:9" s="9" customFormat="1" ht="126" x14ac:dyDescent="0.25">
      <c r="A26" s="33" t="s">
        <v>556</v>
      </c>
      <c r="B26" s="56" t="s">
        <v>557</v>
      </c>
      <c r="C26" s="34" t="s">
        <v>259</v>
      </c>
      <c r="D26" s="34"/>
      <c r="E26" s="35"/>
      <c r="F26" s="35"/>
      <c r="G26" s="35"/>
      <c r="H26" s="35" t="str">
        <f>IF('Cover Page'!$A$2="Harmonized GAP Audit Checklist", "✓", "")</f>
        <v/>
      </c>
      <c r="I26" s="21" t="str">
        <f>IF('Cover Page'!$A$2="Harmonized GAP Audit Checklist", "Harmonized GAP Plus+ questions are not applicable to this audit.","")</f>
        <v/>
      </c>
    </row>
    <row r="27" spans="1:9" s="9" customFormat="1" ht="15.75" x14ac:dyDescent="0.25">
      <c r="A27" s="32" t="s">
        <v>202</v>
      </c>
      <c r="B27" s="290" t="s">
        <v>205</v>
      </c>
      <c r="C27" s="291"/>
      <c r="D27" s="291"/>
      <c r="E27" s="291"/>
      <c r="F27" s="291"/>
      <c r="G27" s="291"/>
      <c r="H27" s="291"/>
      <c r="I27" s="292"/>
    </row>
    <row r="28" spans="1:9" s="9" customFormat="1" ht="47.25" x14ac:dyDescent="0.25">
      <c r="A28" s="33" t="s">
        <v>558</v>
      </c>
      <c r="B28" s="56" t="s">
        <v>559</v>
      </c>
      <c r="C28" s="34" t="s">
        <v>266</v>
      </c>
      <c r="D28" s="34" t="s">
        <v>246</v>
      </c>
      <c r="E28" s="35"/>
      <c r="F28" s="35"/>
      <c r="G28" s="35"/>
      <c r="H28" s="35"/>
      <c r="I28" s="21"/>
    </row>
    <row r="29" spans="1:9" s="9" customFormat="1" ht="47.25" x14ac:dyDescent="0.25">
      <c r="A29" s="33" t="s">
        <v>560</v>
      </c>
      <c r="B29" s="56" t="s">
        <v>561</v>
      </c>
      <c r="C29" s="34"/>
      <c r="D29" s="34"/>
      <c r="E29" s="35"/>
      <c r="F29" s="35"/>
      <c r="G29" s="35"/>
      <c r="H29" s="35" t="str">
        <f>IF('Cover Page'!$A$2="Harmonized GAP Audit Checklist", "✓", "")</f>
        <v/>
      </c>
      <c r="I29" s="21" t="str">
        <f>IF('Cover Page'!$A$2="Harmonized GAP Audit Checklist", "Harmonized GAP Plus+ questions are not applicable to this audit.","")</f>
        <v/>
      </c>
    </row>
    <row r="30" spans="1:9" s="9" customFormat="1" ht="47.25" x14ac:dyDescent="0.25">
      <c r="A30" s="33" t="s">
        <v>562</v>
      </c>
      <c r="B30" s="56" t="s">
        <v>563</v>
      </c>
      <c r="C30" s="34" t="s">
        <v>266</v>
      </c>
      <c r="D30" s="34" t="s">
        <v>246</v>
      </c>
      <c r="E30" s="35"/>
      <c r="F30" s="35"/>
      <c r="G30" s="35"/>
      <c r="H30" s="35"/>
      <c r="I30" s="21"/>
    </row>
    <row r="31" spans="1:9" s="9" customFormat="1" ht="126" x14ac:dyDescent="0.25">
      <c r="A31" s="33" t="s">
        <v>564</v>
      </c>
      <c r="B31" s="56" t="s">
        <v>565</v>
      </c>
      <c r="C31" s="34"/>
      <c r="D31" s="34"/>
      <c r="E31" s="35"/>
      <c r="F31" s="35"/>
      <c r="G31" s="35"/>
      <c r="H31" s="35"/>
      <c r="I31" s="21"/>
    </row>
    <row r="32" spans="1:9" s="9" customFormat="1" ht="78.75" x14ac:dyDescent="0.25">
      <c r="A32" s="33" t="s">
        <v>566</v>
      </c>
      <c r="B32" s="56" t="s">
        <v>567</v>
      </c>
      <c r="C32" s="34"/>
      <c r="D32" s="34"/>
      <c r="E32" s="35"/>
      <c r="F32" s="35"/>
      <c r="G32" s="35"/>
      <c r="H32" s="35"/>
      <c r="I32" s="21"/>
    </row>
    <row r="33" spans="1:9" s="9" customFormat="1" ht="63" x14ac:dyDescent="0.25">
      <c r="A33" s="33" t="s">
        <v>568</v>
      </c>
      <c r="B33" s="56" t="s">
        <v>569</v>
      </c>
      <c r="C33" s="34" t="s">
        <v>259</v>
      </c>
      <c r="D33" s="34" t="s">
        <v>246</v>
      </c>
      <c r="E33" s="35"/>
      <c r="F33" s="35"/>
      <c r="G33" s="35"/>
      <c r="H33" s="35"/>
      <c r="I33" s="21"/>
    </row>
    <row r="34" spans="1:9" s="9" customFormat="1" ht="63" x14ac:dyDescent="0.25">
      <c r="A34" s="33" t="s">
        <v>570</v>
      </c>
      <c r="B34" s="56" t="s">
        <v>457</v>
      </c>
      <c r="C34" s="34" t="s">
        <v>266</v>
      </c>
      <c r="D34" s="34"/>
      <c r="E34" s="35"/>
      <c r="F34" s="35"/>
      <c r="G34" s="35"/>
      <c r="H34" s="35" t="str">
        <f>IF('Cover Page'!$A$2="Harmonized GAP Audit Checklist", "✓", "")</f>
        <v/>
      </c>
      <c r="I34" s="21" t="str">
        <f>IF('Cover Page'!$A$2="Harmonized GAP Audit Checklist", "Harmonized GAP Plus+ questions are not applicable to this audit.","")</f>
        <v/>
      </c>
    </row>
    <row r="35" spans="1:9" s="9" customFormat="1" ht="63" x14ac:dyDescent="0.25">
      <c r="A35" s="33" t="s">
        <v>571</v>
      </c>
      <c r="B35" s="56" t="s">
        <v>572</v>
      </c>
      <c r="C35" s="34" t="s">
        <v>259</v>
      </c>
      <c r="D35" s="34"/>
      <c r="E35" s="35"/>
      <c r="F35" s="35"/>
      <c r="G35" s="35"/>
      <c r="H35" s="35"/>
      <c r="I35" s="21"/>
    </row>
    <row r="36" spans="1:9" s="9" customFormat="1" ht="47.25" x14ac:dyDescent="0.25">
      <c r="A36" s="33" t="s">
        <v>573</v>
      </c>
      <c r="B36" s="56" t="s">
        <v>574</v>
      </c>
      <c r="C36" s="34"/>
      <c r="D36" s="34" t="s">
        <v>246</v>
      </c>
      <c r="E36" s="35"/>
      <c r="F36" s="35"/>
      <c r="G36" s="35"/>
      <c r="H36" s="35"/>
      <c r="I36" s="21"/>
    </row>
    <row r="37" spans="1:9" s="9" customFormat="1" ht="94.5" x14ac:dyDescent="0.25">
      <c r="A37" s="33" t="s">
        <v>575</v>
      </c>
      <c r="B37" s="56" t="s">
        <v>576</v>
      </c>
      <c r="C37" s="34"/>
      <c r="D37" s="34"/>
      <c r="E37" s="35"/>
      <c r="F37" s="35"/>
      <c r="G37" s="35"/>
      <c r="H37" s="35"/>
      <c r="I37" s="21"/>
    </row>
    <row r="38" spans="1:9" s="9" customFormat="1" ht="63" x14ac:dyDescent="0.25">
      <c r="A38" s="33" t="s">
        <v>577</v>
      </c>
      <c r="B38" s="56" t="s">
        <v>578</v>
      </c>
      <c r="C38" s="34"/>
      <c r="D38" s="34"/>
      <c r="E38" s="35"/>
      <c r="F38" s="35"/>
      <c r="G38" s="35"/>
      <c r="H38" s="35"/>
      <c r="I38" s="21"/>
    </row>
    <row r="39" spans="1:9" s="9" customFormat="1" ht="63" x14ac:dyDescent="0.25">
      <c r="A39" s="33" t="s">
        <v>579</v>
      </c>
      <c r="B39" s="56" t="s">
        <v>411</v>
      </c>
      <c r="C39" s="34"/>
      <c r="D39" s="34" t="s">
        <v>246</v>
      </c>
      <c r="E39" s="35"/>
      <c r="F39" s="35"/>
      <c r="G39" s="35"/>
      <c r="H39" s="35"/>
      <c r="I39" s="21"/>
    </row>
    <row r="40" spans="1:9" s="9" customFormat="1" ht="78.75" x14ac:dyDescent="0.25">
      <c r="A40" s="33" t="s">
        <v>580</v>
      </c>
      <c r="B40" s="56" t="s">
        <v>581</v>
      </c>
      <c r="C40" s="34"/>
      <c r="D40" s="34" t="s">
        <v>246</v>
      </c>
      <c r="E40" s="35"/>
      <c r="F40" s="35"/>
      <c r="G40" s="35"/>
      <c r="H40" s="35"/>
      <c r="I40" s="21"/>
    </row>
    <row r="41" spans="1:9" s="9" customFormat="1" ht="15.75" x14ac:dyDescent="0.25">
      <c r="A41" s="32" t="s">
        <v>204</v>
      </c>
      <c r="B41" s="159" t="s">
        <v>207</v>
      </c>
      <c r="C41" s="160"/>
      <c r="D41" s="160"/>
      <c r="E41" s="160"/>
      <c r="F41" s="160"/>
      <c r="G41" s="160"/>
      <c r="H41" s="160"/>
      <c r="I41" s="161"/>
    </row>
    <row r="42" spans="1:9" s="9" customFormat="1" ht="47.25" x14ac:dyDescent="0.25">
      <c r="A42" s="33" t="s">
        <v>582</v>
      </c>
      <c r="B42" s="56" t="s">
        <v>583</v>
      </c>
      <c r="C42" s="34" t="s">
        <v>584</v>
      </c>
      <c r="D42" s="34" t="s">
        <v>246</v>
      </c>
      <c r="E42" s="35"/>
      <c r="F42" s="35"/>
      <c r="G42" s="35"/>
      <c r="H42" s="35"/>
      <c r="I42" s="21"/>
    </row>
    <row r="43" spans="1:9" s="9" customFormat="1" ht="63" x14ac:dyDescent="0.25">
      <c r="A43" s="33" t="s">
        <v>585</v>
      </c>
      <c r="B43" s="56" t="s">
        <v>586</v>
      </c>
      <c r="C43" s="34" t="s">
        <v>584</v>
      </c>
      <c r="D43" s="34" t="s">
        <v>246</v>
      </c>
      <c r="E43" s="35"/>
      <c r="F43" s="35"/>
      <c r="G43" s="35"/>
      <c r="H43" s="35"/>
      <c r="I43" s="21"/>
    </row>
    <row r="44" spans="1:9" s="9" customFormat="1" ht="94.5" x14ac:dyDescent="0.25">
      <c r="A44" s="33" t="s">
        <v>587</v>
      </c>
      <c r="B44" s="56" t="s">
        <v>474</v>
      </c>
      <c r="C44" s="34" t="s">
        <v>584</v>
      </c>
      <c r="D44" s="34" t="s">
        <v>246</v>
      </c>
      <c r="E44" s="35"/>
      <c r="F44" s="35"/>
      <c r="G44" s="35"/>
      <c r="H44" s="35"/>
      <c r="I44" s="21"/>
    </row>
    <row r="45" spans="1:9" s="9" customFormat="1" ht="47.25" x14ac:dyDescent="0.25">
      <c r="A45" s="33" t="s">
        <v>588</v>
      </c>
      <c r="B45" s="56" t="s">
        <v>589</v>
      </c>
      <c r="C45" s="34" t="s">
        <v>538</v>
      </c>
      <c r="D45" s="34" t="s">
        <v>246</v>
      </c>
      <c r="E45" s="35"/>
      <c r="F45" s="35"/>
      <c r="G45" s="35"/>
      <c r="H45" s="35"/>
      <c r="I45" s="21"/>
    </row>
    <row r="46" spans="1:9" s="9" customFormat="1" ht="110.25" x14ac:dyDescent="0.25">
      <c r="A46" s="33" t="s">
        <v>590</v>
      </c>
      <c r="B46" s="56" t="s">
        <v>591</v>
      </c>
      <c r="C46" s="34"/>
      <c r="D46" s="34" t="s">
        <v>246</v>
      </c>
      <c r="E46" s="35"/>
      <c r="F46" s="35"/>
      <c r="G46" s="35"/>
      <c r="H46" s="35"/>
      <c r="I46" s="21"/>
    </row>
    <row r="47" spans="1:9" s="9" customFormat="1" ht="94.5" x14ac:dyDescent="0.25">
      <c r="A47" s="33" t="s">
        <v>592</v>
      </c>
      <c r="B47" s="56" t="s">
        <v>593</v>
      </c>
      <c r="C47" s="34" t="s">
        <v>259</v>
      </c>
      <c r="D47" s="34" t="s">
        <v>246</v>
      </c>
      <c r="E47" s="35"/>
      <c r="F47" s="35"/>
      <c r="G47" s="35"/>
      <c r="H47" s="35"/>
      <c r="I47" s="21"/>
    </row>
    <row r="48" spans="1:9" s="9" customFormat="1" ht="78.75" x14ac:dyDescent="0.25">
      <c r="A48" s="33" t="s">
        <v>594</v>
      </c>
      <c r="B48" s="56" t="s">
        <v>595</v>
      </c>
      <c r="C48" s="34" t="s">
        <v>596</v>
      </c>
      <c r="D48" s="34"/>
      <c r="E48" s="35"/>
      <c r="F48" s="35"/>
      <c r="G48" s="35"/>
      <c r="H48" s="35"/>
      <c r="I48" s="21"/>
    </row>
    <row r="49" spans="1:9" s="9" customFormat="1" ht="63" x14ac:dyDescent="0.25">
      <c r="A49" s="33" t="s">
        <v>597</v>
      </c>
      <c r="B49" s="56" t="s">
        <v>598</v>
      </c>
      <c r="C49" s="34"/>
      <c r="D49" s="34" t="s">
        <v>68</v>
      </c>
      <c r="E49" s="35"/>
      <c r="F49" s="35"/>
      <c r="G49" s="35"/>
      <c r="H49" s="35"/>
      <c r="I49" s="21"/>
    </row>
    <row r="50" spans="1:9" s="9" customFormat="1" ht="78.75" x14ac:dyDescent="0.25">
      <c r="A50" s="33" t="s">
        <v>599</v>
      </c>
      <c r="B50" s="56" t="s">
        <v>600</v>
      </c>
      <c r="C50" s="34"/>
      <c r="D50" s="34"/>
      <c r="E50" s="35"/>
      <c r="F50" s="35"/>
      <c r="G50" s="35"/>
      <c r="H50" s="35"/>
      <c r="I50" s="21"/>
    </row>
    <row r="51" spans="1:9" s="9" customFormat="1" ht="15.75" customHeight="1" x14ac:dyDescent="0.25">
      <c r="A51" s="32" t="s">
        <v>206</v>
      </c>
      <c r="B51" s="125" t="s">
        <v>209</v>
      </c>
      <c r="C51" s="126"/>
      <c r="D51" s="126"/>
      <c r="E51" s="126"/>
      <c r="F51" s="126"/>
      <c r="G51" s="126"/>
      <c r="H51" s="126"/>
      <c r="I51" s="127"/>
    </row>
    <row r="52" spans="1:9" s="9" customFormat="1" ht="94.5" x14ac:dyDescent="0.25">
      <c r="A52" s="33" t="s">
        <v>601</v>
      </c>
      <c r="B52" s="56" t="s">
        <v>602</v>
      </c>
      <c r="C52" s="34" t="s">
        <v>259</v>
      </c>
      <c r="D52" s="34"/>
      <c r="E52" s="35"/>
      <c r="F52" s="35"/>
      <c r="G52" s="35"/>
      <c r="H52" s="35"/>
      <c r="I52" s="21"/>
    </row>
    <row r="53" spans="1:9" s="9" customFormat="1" ht="63" x14ac:dyDescent="0.25">
      <c r="A53" s="33" t="s">
        <v>603</v>
      </c>
      <c r="B53" s="56" t="s">
        <v>604</v>
      </c>
      <c r="C53" s="34" t="s">
        <v>266</v>
      </c>
      <c r="D53" s="34"/>
      <c r="E53" s="35"/>
      <c r="F53" s="35"/>
      <c r="G53" s="35"/>
      <c r="H53" s="35"/>
      <c r="I53" s="21"/>
    </row>
    <row r="54" spans="1:9" s="9" customFormat="1" ht="78.75" x14ac:dyDescent="0.25">
      <c r="A54" s="33" t="s">
        <v>605</v>
      </c>
      <c r="B54" s="56" t="s">
        <v>606</v>
      </c>
      <c r="C54" s="34" t="s">
        <v>245</v>
      </c>
      <c r="D54" s="34"/>
      <c r="E54" s="35"/>
      <c r="F54" s="35"/>
      <c r="G54" s="35"/>
      <c r="H54" s="35"/>
      <c r="I54" s="21"/>
    </row>
    <row r="55" spans="1:9" s="9" customFormat="1" ht="63" x14ac:dyDescent="0.25">
      <c r="A55" s="33" t="s">
        <v>607</v>
      </c>
      <c r="B55" s="56" t="s">
        <v>514</v>
      </c>
      <c r="C55" s="34" t="s">
        <v>266</v>
      </c>
      <c r="D55" s="34"/>
      <c r="E55" s="35"/>
      <c r="F55" s="35"/>
      <c r="G55" s="35"/>
      <c r="H55" s="35"/>
      <c r="I55" s="21"/>
    </row>
    <row r="56" spans="1:9" s="9" customFormat="1" ht="94.5" x14ac:dyDescent="0.25">
      <c r="A56" s="33" t="s">
        <v>608</v>
      </c>
      <c r="B56" s="56" t="s">
        <v>609</v>
      </c>
      <c r="C56" s="34" t="s">
        <v>245</v>
      </c>
      <c r="D56" s="34"/>
      <c r="E56" s="35"/>
      <c r="F56" s="35"/>
      <c r="G56" s="35"/>
      <c r="H56" s="35"/>
      <c r="I56" s="21"/>
    </row>
    <row r="57" spans="1:9" s="9" customFormat="1" ht="63" x14ac:dyDescent="0.25">
      <c r="A57" s="33" t="s">
        <v>610</v>
      </c>
      <c r="B57" s="56" t="s">
        <v>611</v>
      </c>
      <c r="C57" s="34" t="s">
        <v>245</v>
      </c>
      <c r="D57" s="34"/>
      <c r="E57" s="35"/>
      <c r="F57" s="35"/>
      <c r="G57" s="35"/>
      <c r="H57" s="35"/>
      <c r="I57" s="21"/>
    </row>
    <row r="58" spans="1:9" s="9" customFormat="1" ht="47.25" x14ac:dyDescent="0.25">
      <c r="A58" s="33" t="s">
        <v>612</v>
      </c>
      <c r="B58" s="56" t="s">
        <v>613</v>
      </c>
      <c r="C58" s="34" t="s">
        <v>245</v>
      </c>
      <c r="D58" s="34" t="s">
        <v>246</v>
      </c>
      <c r="E58" s="35"/>
      <c r="F58" s="35"/>
      <c r="G58" s="35"/>
      <c r="H58" s="35"/>
      <c r="I58" s="21"/>
    </row>
    <row r="59" spans="1:9" s="9" customFormat="1" ht="94.5" x14ac:dyDescent="0.25">
      <c r="A59" s="33" t="s">
        <v>614</v>
      </c>
      <c r="B59" s="56" t="s">
        <v>615</v>
      </c>
      <c r="C59" s="34" t="s">
        <v>245</v>
      </c>
      <c r="D59" s="34"/>
      <c r="E59" s="35"/>
      <c r="F59" s="35"/>
      <c r="G59" s="35"/>
      <c r="H59" s="35"/>
      <c r="I59" s="21"/>
    </row>
    <row r="60" spans="1:9" s="9" customFormat="1" ht="63" x14ac:dyDescent="0.25">
      <c r="A60" s="33" t="s">
        <v>616</v>
      </c>
      <c r="B60" s="56" t="s">
        <v>617</v>
      </c>
      <c r="C60" s="34"/>
      <c r="D60" s="34"/>
      <c r="E60" s="35"/>
      <c r="F60" s="35"/>
      <c r="G60" s="35"/>
      <c r="H60" s="35"/>
      <c r="I60" s="21"/>
    </row>
    <row r="61" spans="1:9" s="9" customFormat="1" ht="15.75" x14ac:dyDescent="0.25">
      <c r="A61" s="32" t="s">
        <v>208</v>
      </c>
      <c r="B61" s="159" t="s">
        <v>211</v>
      </c>
      <c r="C61" s="160"/>
      <c r="D61" s="160"/>
      <c r="E61" s="160"/>
      <c r="F61" s="160"/>
      <c r="G61" s="160"/>
      <c r="H61" s="160"/>
      <c r="I61" s="161"/>
    </row>
    <row r="62" spans="1:9" s="9" customFormat="1" ht="63" x14ac:dyDescent="0.25">
      <c r="A62" s="33" t="s">
        <v>618</v>
      </c>
      <c r="B62" s="56" t="s">
        <v>619</v>
      </c>
      <c r="C62" s="34"/>
      <c r="D62" s="34"/>
      <c r="E62" s="35"/>
      <c r="F62" s="35"/>
      <c r="G62" s="35"/>
      <c r="H62" s="35"/>
      <c r="I62" s="21"/>
    </row>
    <row r="63" spans="1:9" s="9" customFormat="1" ht="47.25" x14ac:dyDescent="0.25">
      <c r="A63" s="33" t="s">
        <v>620</v>
      </c>
      <c r="B63" s="56" t="s">
        <v>621</v>
      </c>
      <c r="C63" s="34"/>
      <c r="D63" s="34"/>
      <c r="E63" s="35"/>
      <c r="F63" s="35"/>
      <c r="G63" s="35"/>
      <c r="H63" s="35"/>
      <c r="I63" s="21"/>
    </row>
    <row r="64" spans="1:9" s="9" customFormat="1" ht="78.75" x14ac:dyDescent="0.25">
      <c r="A64" s="33" t="s">
        <v>622</v>
      </c>
      <c r="B64" s="56" t="s">
        <v>623</v>
      </c>
      <c r="C64" s="34"/>
      <c r="D64" s="34"/>
      <c r="E64" s="35"/>
      <c r="F64" s="35"/>
      <c r="G64" s="35"/>
      <c r="H64" s="35"/>
      <c r="I64" s="21"/>
    </row>
    <row r="65" spans="1:9" s="9" customFormat="1" ht="63" x14ac:dyDescent="0.25">
      <c r="A65" s="33" t="s">
        <v>624</v>
      </c>
      <c r="B65" s="56" t="s">
        <v>625</v>
      </c>
      <c r="C65" s="34"/>
      <c r="D65" s="34"/>
      <c r="E65" s="35"/>
      <c r="F65" s="35"/>
      <c r="G65" s="35"/>
      <c r="H65" s="35"/>
      <c r="I65" s="21"/>
    </row>
    <row r="66" spans="1:9" s="9" customFormat="1" ht="126" x14ac:dyDescent="0.25">
      <c r="A66" s="33" t="s">
        <v>626</v>
      </c>
      <c r="B66" s="56" t="s">
        <v>627</v>
      </c>
      <c r="C66" s="34" t="s">
        <v>245</v>
      </c>
      <c r="D66" s="34"/>
      <c r="E66" s="35"/>
      <c r="F66" s="35"/>
      <c r="G66" s="35"/>
      <c r="H66" s="35" t="str">
        <f>IF('Cover Page'!$A$2="Harmonized GAP Audit Checklist", "✓", "")</f>
        <v/>
      </c>
      <c r="I66" s="21" t="str">
        <f>IF('Cover Page'!$A$2="Harmonized GAP Audit Checklist", "Harmonized GAP Plus+ questions are not applicable to this audit.","")</f>
        <v/>
      </c>
    </row>
    <row r="67" spans="1:9" s="9" customFormat="1" ht="63" x14ac:dyDescent="0.25">
      <c r="A67" s="33" t="s">
        <v>628</v>
      </c>
      <c r="B67" s="56" t="s">
        <v>629</v>
      </c>
      <c r="C67" s="34" t="s">
        <v>245</v>
      </c>
      <c r="D67" s="34" t="s">
        <v>68</v>
      </c>
      <c r="E67" s="35"/>
      <c r="F67" s="35"/>
      <c r="G67" s="35"/>
      <c r="H67" s="35"/>
      <c r="I67" s="21"/>
    </row>
    <row r="68" spans="1:9" s="9" customFormat="1" ht="63" x14ac:dyDescent="0.25">
      <c r="A68" s="33" t="s">
        <v>630</v>
      </c>
      <c r="B68" s="56" t="s">
        <v>631</v>
      </c>
      <c r="C68" s="34"/>
      <c r="D68" s="34"/>
      <c r="E68" s="35"/>
      <c r="F68" s="35"/>
      <c r="G68" s="35"/>
      <c r="H68" s="35"/>
      <c r="I68" s="21"/>
    </row>
    <row r="69" spans="1:9" s="9" customFormat="1" ht="110.25" x14ac:dyDescent="0.25">
      <c r="A69" s="33" t="s">
        <v>632</v>
      </c>
      <c r="B69" s="56" t="s">
        <v>633</v>
      </c>
      <c r="C69" s="34" t="s">
        <v>259</v>
      </c>
      <c r="D69" s="34"/>
      <c r="E69" s="35"/>
      <c r="F69" s="35"/>
      <c r="G69" s="35"/>
      <c r="H69" s="35"/>
      <c r="I69" s="21"/>
    </row>
    <row r="70" spans="1:9" s="9" customFormat="1" ht="126" x14ac:dyDescent="0.25">
      <c r="A70" s="33" t="s">
        <v>634</v>
      </c>
      <c r="B70" s="56" t="s">
        <v>635</v>
      </c>
      <c r="C70" s="34" t="s">
        <v>259</v>
      </c>
      <c r="D70" s="34"/>
      <c r="E70" s="35"/>
      <c r="F70" s="35"/>
      <c r="G70" s="35"/>
      <c r="H70" s="35"/>
      <c r="I70" s="21"/>
    </row>
    <row r="71" spans="1:9" s="9" customFormat="1" ht="63" x14ac:dyDescent="0.25">
      <c r="A71" s="33" t="s">
        <v>636</v>
      </c>
      <c r="B71" s="56" t="s">
        <v>637</v>
      </c>
      <c r="C71" s="34" t="s">
        <v>438</v>
      </c>
      <c r="D71" s="34" t="s">
        <v>246</v>
      </c>
      <c r="E71" s="35"/>
      <c r="F71" s="35"/>
      <c r="G71" s="35"/>
      <c r="H71" s="35"/>
      <c r="I71" s="21"/>
    </row>
    <row r="72" spans="1:9" s="9" customFormat="1" ht="15.75" customHeight="1" x14ac:dyDescent="0.25">
      <c r="A72" s="32" t="s">
        <v>210</v>
      </c>
      <c r="B72" s="125" t="s">
        <v>638</v>
      </c>
      <c r="C72" s="126"/>
      <c r="D72" s="126"/>
      <c r="E72" s="126"/>
      <c r="F72" s="126"/>
      <c r="G72" s="126"/>
      <c r="H72" s="126"/>
      <c r="I72" s="127"/>
    </row>
    <row r="73" spans="1:9" s="9" customFormat="1" ht="78.75" x14ac:dyDescent="0.25">
      <c r="A73" s="33" t="s">
        <v>639</v>
      </c>
      <c r="B73" s="56" t="s">
        <v>640</v>
      </c>
      <c r="C73" s="34" t="s">
        <v>245</v>
      </c>
      <c r="D73" s="34"/>
      <c r="E73" s="35"/>
      <c r="F73" s="35"/>
      <c r="G73" s="35"/>
      <c r="H73" s="35"/>
      <c r="I73" s="21"/>
    </row>
    <row r="74" spans="1:9" s="9" customFormat="1" ht="31.5" x14ac:dyDescent="0.25">
      <c r="A74" s="33" t="s">
        <v>641</v>
      </c>
      <c r="B74" s="56" t="s">
        <v>642</v>
      </c>
      <c r="C74" s="34" t="s">
        <v>266</v>
      </c>
      <c r="D74" s="34"/>
      <c r="E74" s="35"/>
      <c r="F74" s="35"/>
      <c r="G74" s="35"/>
      <c r="H74" s="35"/>
      <c r="I74" s="21"/>
    </row>
    <row r="75" spans="1:9" s="9" customFormat="1" ht="78.75" x14ac:dyDescent="0.25">
      <c r="A75" s="33" t="s">
        <v>643</v>
      </c>
      <c r="B75" s="56" t="s">
        <v>644</v>
      </c>
      <c r="C75" s="34" t="s">
        <v>245</v>
      </c>
      <c r="D75" s="34"/>
      <c r="E75" s="35"/>
      <c r="F75" s="35"/>
      <c r="G75" s="35"/>
      <c r="H75" s="35"/>
      <c r="I75" s="21"/>
    </row>
    <row r="76" spans="1:9" s="9" customFormat="1" ht="63" x14ac:dyDescent="0.25">
      <c r="A76" s="33" t="s">
        <v>645</v>
      </c>
      <c r="B76" s="56" t="s">
        <v>646</v>
      </c>
      <c r="C76" s="34" t="s">
        <v>266</v>
      </c>
      <c r="D76" s="34"/>
      <c r="E76" s="35"/>
      <c r="F76" s="35"/>
      <c r="G76" s="35"/>
      <c r="H76" s="35"/>
      <c r="I76" s="21"/>
    </row>
    <row r="77" spans="1:9" s="9" customFormat="1" ht="94.5" x14ac:dyDescent="0.25">
      <c r="A77" s="33" t="s">
        <v>647</v>
      </c>
      <c r="B77" s="56" t="s">
        <v>517</v>
      </c>
      <c r="C77" s="34" t="s">
        <v>648</v>
      </c>
      <c r="D77" s="34" t="s">
        <v>246</v>
      </c>
      <c r="E77" s="35"/>
      <c r="F77" s="35"/>
      <c r="G77" s="35"/>
      <c r="H77" s="35"/>
      <c r="I77" s="21"/>
    </row>
    <row r="78" spans="1:9" s="9" customFormat="1" ht="78.75" x14ac:dyDescent="0.25">
      <c r="A78" s="33" t="s">
        <v>649</v>
      </c>
      <c r="B78" s="56" t="s">
        <v>519</v>
      </c>
      <c r="C78" s="34"/>
      <c r="D78" s="34"/>
      <c r="E78" s="35"/>
      <c r="F78" s="35"/>
      <c r="G78" s="35"/>
      <c r="H78" s="35"/>
      <c r="I78" s="21"/>
    </row>
    <row r="79" spans="1:9" s="9" customFormat="1" ht="15.75" x14ac:dyDescent="0.25">
      <c r="A79" s="146" t="s">
        <v>399</v>
      </c>
      <c r="B79" s="145"/>
      <c r="C79" s="145"/>
      <c r="D79" s="145"/>
      <c r="E79" s="145"/>
      <c r="F79" s="145"/>
      <c r="G79" s="145"/>
      <c r="H79" s="145"/>
      <c r="I79" s="147"/>
    </row>
    <row r="80" spans="1:9" s="9" customFormat="1" ht="15.75" x14ac:dyDescent="0.25">
      <c r="A80" s="125" t="s">
        <v>400</v>
      </c>
      <c r="B80" s="126"/>
      <c r="C80" s="126"/>
      <c r="D80" s="126"/>
      <c r="E80" s="126"/>
      <c r="F80" s="126"/>
      <c r="G80" s="126"/>
      <c r="H80" s="126"/>
      <c r="I80" s="127"/>
    </row>
    <row r="81" spans="1:9" s="9" customFormat="1" ht="90" customHeight="1" x14ac:dyDescent="0.25">
      <c r="A81" s="279"/>
      <c r="B81" s="280"/>
      <c r="C81" s="280"/>
      <c r="D81" s="280"/>
      <c r="E81" s="280"/>
      <c r="F81" s="280"/>
      <c r="G81" s="280"/>
      <c r="H81" s="280"/>
      <c r="I81" s="281"/>
    </row>
  </sheetData>
  <sheetProtection algorithmName="SHA-512" hashValue="kiZpknc1Is9nIPE9WwijrmCalemQImLImwnRYiAD1NhbAKpJxO5/KwSv76v9BBe5N9NP8Sw87AHu5ozL/OhqCg==" saltValue="tdszTa+OJJTRKQl25AiLaw==" spinCount="100000" sheet="1" formatCells="0" formatColumns="0" formatRows="0"/>
  <mergeCells count="9">
    <mergeCell ref="A81:I81"/>
    <mergeCell ref="A1:D1"/>
    <mergeCell ref="A2:D2"/>
    <mergeCell ref="B27:I27"/>
    <mergeCell ref="B4:I4"/>
    <mergeCell ref="E1:I1"/>
    <mergeCell ref="E2:I2"/>
    <mergeCell ref="B5:I5"/>
    <mergeCell ref="B7:I7"/>
  </mergeCells>
  <conditionalFormatting sqref="I6">
    <cfRule type="expression" dxfId="77" priority="65">
      <formula>AND(OR(F6="✓", G6="✓", H6="✓"), I6="")</formula>
    </cfRule>
  </conditionalFormatting>
  <conditionalFormatting sqref="I8">
    <cfRule type="expression" dxfId="76" priority="64">
      <formula>AND(OR(E8="✓", F8="✓", G8="✓", H8="✓"), I8="")</formula>
    </cfRule>
  </conditionalFormatting>
  <conditionalFormatting sqref="I9:I14">
    <cfRule type="expression" dxfId="75" priority="62">
      <formula>AND(OR(F9="✓", G9="✓", H9="✓"), I9="")</formula>
    </cfRule>
  </conditionalFormatting>
  <conditionalFormatting sqref="I16">
    <cfRule type="expression" dxfId="74" priority="12">
      <formula>AND(OR(E16="✓", F16="✓", G16="✓", H16="✓"), I16="")</formula>
    </cfRule>
  </conditionalFormatting>
  <conditionalFormatting sqref="I17:I18">
    <cfRule type="expression" dxfId="73" priority="60">
      <formula>AND(OR(F17="✓", G17="✓", H17="✓"), I17="")</formula>
    </cfRule>
  </conditionalFormatting>
  <conditionalFormatting sqref="I20:I22">
    <cfRule type="expression" dxfId="72" priority="57">
      <formula>AND(OR(F20="✓", G20="✓", H20="✓"), I20="")</formula>
    </cfRule>
  </conditionalFormatting>
  <conditionalFormatting sqref="I23:I24">
    <cfRule type="expression" dxfId="71" priority="11">
      <formula>AND(OR(E23="✓", F23="✓", G23="✓", H23="✓"), I23="")</formula>
    </cfRule>
  </conditionalFormatting>
  <conditionalFormatting sqref="I25">
    <cfRule type="expression" dxfId="70" priority="56">
      <formula>AND(OR(F25="✓", G25="✓", H25="✓"), I25="")</formula>
    </cfRule>
  </conditionalFormatting>
  <conditionalFormatting sqref="I26">
    <cfRule type="expression" dxfId="69" priority="13">
      <formula>AND(OR(E26="✓", F26="✓", G26="✓", H26="✓"), I26="")</formula>
    </cfRule>
  </conditionalFormatting>
  <conditionalFormatting sqref="I28:I40">
    <cfRule type="expression" dxfId="68" priority="18">
      <formula>AND(OR(F28="✓", G28="✓", H28="✓"), I28="")</formula>
    </cfRule>
  </conditionalFormatting>
  <conditionalFormatting sqref="I42">
    <cfRule type="expression" dxfId="67" priority="44">
      <formula>AND(OR(F42="✓", G42="✓", H42="✓"), I42="")</formula>
    </cfRule>
  </conditionalFormatting>
  <conditionalFormatting sqref="I43:I49">
    <cfRule type="expression" dxfId="66" priority="4">
      <formula>AND(OR(E43="✓", F43="✓", G43="✓", H43="✓"), I43="")</formula>
    </cfRule>
  </conditionalFormatting>
  <conditionalFormatting sqref="I50">
    <cfRule type="expression" dxfId="65" priority="43">
      <formula>AND(OR(F50="✓", G50="✓", H50="✓"), I50="")</formula>
    </cfRule>
  </conditionalFormatting>
  <conditionalFormatting sqref="I52:I60">
    <cfRule type="expression" dxfId="64" priority="34">
      <formula>AND(OR(F52="✓", G52="✓", H52="✓"), I52="")</formula>
    </cfRule>
  </conditionalFormatting>
  <conditionalFormatting sqref="I62:I68">
    <cfRule type="expression" dxfId="63" priority="16">
      <formula>AND(OR(F62="✓", G62="✓", H62="✓"), I62="")</formula>
    </cfRule>
  </conditionalFormatting>
  <conditionalFormatting sqref="I69">
    <cfRule type="expression" dxfId="62" priority="3">
      <formula>AND(OR(E69="✓", F69="✓", G69="✓", H69="✓"), I69="")</formula>
    </cfRule>
  </conditionalFormatting>
  <conditionalFormatting sqref="I70">
    <cfRule type="expression" dxfId="61" priority="27">
      <formula>AND(OR(F70="✓", G70="✓", H70="✓"), I70="")</formula>
    </cfRule>
  </conditionalFormatting>
  <conditionalFormatting sqref="I71">
    <cfRule type="expression" dxfId="60" priority="2">
      <formula>AND(OR(E71="✓", F71="✓", G71="✓", H71="✓"), I71="")</formula>
    </cfRule>
  </conditionalFormatting>
  <conditionalFormatting sqref="I73">
    <cfRule type="expression" dxfId="59" priority="1">
      <formula>AND(OR(E73="✓", F73="✓", G73="✓", H73="✓"), I73="")</formula>
    </cfRule>
  </conditionalFormatting>
  <conditionalFormatting sqref="I74:I78">
    <cfRule type="expression" dxfId="58" priority="22">
      <formula>AND(OR(F74="✓", G74="✓", H74="✓"), I74="")</formula>
    </cfRule>
  </conditionalFormatting>
  <dataValidations disablePrompts="1" count="1">
    <dataValidation type="list" allowBlank="1" showInputMessage="1" showErrorMessage="1" sqref="E6:H6 E73:H78 E16:H18 E20:H26 E8:H14 E62:H71 E42:H50 E52:H60 E28:H40" xr:uid="{63F21CF0-97A4-4442-B398-BA1B823D9916}">
      <formula1>"✓, -----"</formula1>
    </dataValidation>
  </dataValidations>
  <pageMargins left="0.7" right="0.7" top="0.75" bottom="1" header="0.3" footer="0.3"/>
  <pageSetup firstPageNumber="4" orientation="landscape"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rowBreaks count="1" manualBreakCount="1">
    <brk id="26" max="16383" man="1"/>
  </rowBreaks>
  <legacyDrawing r:id="rId2"/>
  <extLst>
    <ext xmlns:x14="http://schemas.microsoft.com/office/spreadsheetml/2009/9/main" uri="{78C0D931-6437-407d-A8EE-F0AAD7539E65}">
      <x14:conditionalFormattings>
        <x14:conditionalFormatting xmlns:xm="http://schemas.microsoft.com/office/excel/2006/main">
          <x14:cfRule type="expression" priority="71" id="{0868D56B-1287-4A7F-ABD8-FF132A78C543}">
            <xm:f>'Cover Page'!$A$2:$I$2="Harmonized GAP Audit Checklist"</xm:f>
            <x14:dxf>
              <fill>
                <patternFill>
                  <bgColor theme="0" tint="-0.34998626667073579"/>
                </patternFill>
              </fill>
            </x14:dxf>
          </x14:cfRule>
          <xm:sqref>A9:I9</xm:sqref>
        </x14:conditionalFormatting>
        <x14:conditionalFormatting xmlns:xm="http://schemas.microsoft.com/office/excel/2006/main">
          <x14:cfRule type="expression" priority="70" id="{776C7C73-2C43-4B19-99D1-ACDB9AF0644E}">
            <xm:f>'Cover Page'!$A$2:$I$2="Harmonized GAP Audit Checklist"</xm:f>
            <x14:dxf>
              <fill>
                <patternFill>
                  <bgColor theme="0" tint="-0.34998626667073579"/>
                </patternFill>
              </fill>
            </x14:dxf>
          </x14:cfRule>
          <xm:sqref>A24:I24</xm:sqref>
        </x14:conditionalFormatting>
        <x14:conditionalFormatting xmlns:xm="http://schemas.microsoft.com/office/excel/2006/main">
          <x14:cfRule type="expression" priority="14" id="{4BF7E8EF-3883-4C47-9455-2CC1ABC78C6A}">
            <xm:f>'Cover Page'!$A$2:$I$2="Harmonized GAP Audit Checklist"</xm:f>
            <x14:dxf>
              <fill>
                <patternFill>
                  <bgColor theme="0" tint="-0.34998626667073579"/>
                </patternFill>
              </fill>
            </x14:dxf>
          </x14:cfRule>
          <xm:sqref>A26:I26</xm:sqref>
        </x14:conditionalFormatting>
        <x14:conditionalFormatting xmlns:xm="http://schemas.microsoft.com/office/excel/2006/main">
          <x14:cfRule type="expression" priority="21" id="{D82BBC2A-76C0-4325-A501-6DBF139583DC}">
            <xm:f>'Cover Page'!$A$2:$I$2="Harmonized GAP Audit Checklist"</xm:f>
            <x14:dxf>
              <fill>
                <patternFill>
                  <bgColor theme="0" tint="-0.34998626667073579"/>
                </patternFill>
              </fill>
            </x14:dxf>
          </x14:cfRule>
          <xm:sqref>A29:I29</xm:sqref>
        </x14:conditionalFormatting>
        <x14:conditionalFormatting xmlns:xm="http://schemas.microsoft.com/office/excel/2006/main">
          <x14:cfRule type="expression" priority="19" id="{4A570DD7-31FF-49AE-9D68-51D4C0EACCC4}">
            <xm:f>'Cover Page'!$A$2:$I$2="Harmonized GAP Audit Checklist"</xm:f>
            <x14:dxf>
              <fill>
                <patternFill>
                  <bgColor theme="0" tint="-0.34998626667073579"/>
                </patternFill>
              </fill>
            </x14:dxf>
          </x14:cfRule>
          <xm:sqref>A34:I34</xm:sqref>
        </x14:conditionalFormatting>
        <x14:conditionalFormatting xmlns:xm="http://schemas.microsoft.com/office/excel/2006/main">
          <x14:cfRule type="expression" priority="17" id="{3DCB9D2A-5184-41CA-9020-439E04E104AF}">
            <xm:f>'Cover Page'!$A$2:$I$2="Harmonized GAP Audit Checklist"</xm:f>
            <x14:dxf>
              <fill>
                <patternFill>
                  <bgColor theme="0" tint="-0.34998626667073579"/>
                </patternFill>
              </fill>
            </x14:dxf>
          </x14:cfRule>
          <xm:sqref>A66:I66</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7B06D-2F64-4205-801C-8B5C28A2D4E2}">
  <sheetPr>
    <pageSetUpPr fitToPage="1"/>
  </sheetPr>
  <dimension ref="A1:I31"/>
  <sheetViews>
    <sheetView view="pageLayout" zoomScaleNormal="100" workbookViewId="0">
      <selection activeCell="I14" sqref="I14"/>
    </sheetView>
  </sheetViews>
  <sheetFormatPr defaultRowHeight="15" x14ac:dyDescent="0.25"/>
  <cols>
    <col min="1" max="1" width="8.140625" customWidth="1"/>
    <col min="2" max="2" width="26" customWidth="1"/>
    <col min="3" max="4" width="6.7109375" customWidth="1"/>
    <col min="5" max="8" width="5.140625" customWidth="1"/>
    <col min="9" max="9" width="47.140625" customWidth="1"/>
  </cols>
  <sheetData>
    <row r="1" spans="1:9" ht="15.75" x14ac:dyDescent="0.25">
      <c r="A1" s="282" t="s">
        <v>127</v>
      </c>
      <c r="B1" s="283"/>
      <c r="C1" s="283"/>
      <c r="D1" s="284"/>
      <c r="E1" s="285">
        <f>'Cover Page'!B6</f>
        <v>0</v>
      </c>
      <c r="F1" s="285"/>
      <c r="G1" s="285"/>
      <c r="H1" s="285"/>
      <c r="I1" s="285"/>
    </row>
    <row r="2" spans="1:9" ht="15.75" x14ac:dyDescent="0.25">
      <c r="A2" s="282" t="s">
        <v>233</v>
      </c>
      <c r="B2" s="283"/>
      <c r="C2" s="283"/>
      <c r="D2" s="284"/>
      <c r="E2" s="286">
        <f>'Cover Page'!D20</f>
        <v>0</v>
      </c>
      <c r="F2" s="286"/>
      <c r="G2" s="286"/>
      <c r="H2" s="286"/>
      <c r="I2" s="286"/>
    </row>
    <row r="3" spans="1:9" ht="15.75" x14ac:dyDescent="0.25">
      <c r="A3" s="51" t="s">
        <v>234</v>
      </c>
      <c r="B3" s="44" t="s">
        <v>235</v>
      </c>
      <c r="C3" s="44" t="s">
        <v>236</v>
      </c>
      <c r="D3" s="44" t="s">
        <v>237</v>
      </c>
      <c r="E3" s="52" t="s">
        <v>238</v>
      </c>
      <c r="F3" s="52" t="s">
        <v>239</v>
      </c>
      <c r="G3" s="52" t="s">
        <v>240</v>
      </c>
      <c r="H3" s="52" t="s">
        <v>241</v>
      </c>
      <c r="I3" s="44" t="s">
        <v>242</v>
      </c>
    </row>
    <row r="4" spans="1:9" ht="15.75" x14ac:dyDescent="0.25">
      <c r="A4" s="159"/>
      <c r="B4" s="290" t="s">
        <v>1026</v>
      </c>
      <c r="C4" s="291"/>
      <c r="D4" s="291"/>
      <c r="E4" s="291"/>
      <c r="F4" s="291"/>
      <c r="G4" s="291"/>
      <c r="H4" s="291"/>
      <c r="I4" s="292"/>
    </row>
    <row r="5" spans="1:9" ht="15.75" x14ac:dyDescent="0.25">
      <c r="A5" s="32" t="s">
        <v>1027</v>
      </c>
      <c r="B5" s="290" t="s">
        <v>1028</v>
      </c>
      <c r="C5" s="291"/>
      <c r="D5" s="291"/>
      <c r="E5" s="291"/>
      <c r="F5" s="291"/>
      <c r="G5" s="291"/>
      <c r="H5" s="291"/>
      <c r="I5" s="292"/>
    </row>
    <row r="6" spans="1:9" ht="47.25" x14ac:dyDescent="0.25">
      <c r="A6" s="158" t="s">
        <v>1029</v>
      </c>
      <c r="B6" s="157" t="s">
        <v>1030</v>
      </c>
      <c r="C6" s="34"/>
      <c r="D6" s="34" t="s">
        <v>246</v>
      </c>
      <c r="E6" s="35"/>
      <c r="F6" s="35"/>
      <c r="G6" s="35"/>
      <c r="H6" s="35"/>
      <c r="I6" s="21"/>
    </row>
    <row r="7" spans="1:9" ht="78.75" x14ac:dyDescent="0.25">
      <c r="A7" s="158" t="s">
        <v>1031</v>
      </c>
      <c r="B7" s="157" t="s">
        <v>1039</v>
      </c>
      <c r="C7" s="34"/>
      <c r="D7" s="34"/>
      <c r="E7" s="35"/>
      <c r="F7" s="35"/>
      <c r="G7" s="35"/>
      <c r="H7" s="35"/>
      <c r="I7" s="21"/>
    </row>
    <row r="8" spans="1:9" ht="78.75" x14ac:dyDescent="0.25">
      <c r="A8" s="158" t="s">
        <v>1032</v>
      </c>
      <c r="B8" s="157" t="s">
        <v>1040</v>
      </c>
      <c r="C8" s="34"/>
      <c r="D8" s="34"/>
      <c r="E8" s="35"/>
      <c r="F8" s="35"/>
      <c r="G8" s="35"/>
      <c r="H8" s="35"/>
      <c r="I8" s="21"/>
    </row>
    <row r="9" spans="1:9" ht="47.25" x14ac:dyDescent="0.25">
      <c r="A9" s="158" t="s">
        <v>1033</v>
      </c>
      <c r="B9" s="157" t="s">
        <v>1041</v>
      </c>
      <c r="C9" s="34"/>
      <c r="D9" s="34" t="s">
        <v>246</v>
      </c>
      <c r="E9" s="35"/>
      <c r="F9" s="35"/>
      <c r="G9" s="35"/>
      <c r="H9" s="35"/>
      <c r="I9" s="21"/>
    </row>
    <row r="10" spans="1:9" ht="78.75" x14ac:dyDescent="0.25">
      <c r="A10" s="158" t="s">
        <v>1034</v>
      </c>
      <c r="B10" s="157" t="s">
        <v>1042</v>
      </c>
      <c r="C10" s="34"/>
      <c r="D10" s="34"/>
      <c r="E10" s="35"/>
      <c r="F10" s="35"/>
      <c r="G10" s="35"/>
      <c r="H10" s="35"/>
      <c r="I10" s="21"/>
    </row>
    <row r="11" spans="1:9" ht="63" x14ac:dyDescent="0.25">
      <c r="A11" s="158" t="s">
        <v>1035</v>
      </c>
      <c r="B11" s="157" t="s">
        <v>1043</v>
      </c>
      <c r="C11" s="34"/>
      <c r="D11" s="34" t="s">
        <v>246</v>
      </c>
      <c r="E11" s="35"/>
      <c r="F11" s="35"/>
      <c r="G11" s="35"/>
      <c r="H11" s="35"/>
      <c r="I11" s="21"/>
    </row>
    <row r="12" spans="1:9" ht="63" x14ac:dyDescent="0.25">
      <c r="A12" s="158" t="s">
        <v>1036</v>
      </c>
      <c r="B12" s="157" t="s">
        <v>1044</v>
      </c>
      <c r="C12" s="34"/>
      <c r="D12" s="34"/>
      <c r="E12" s="35"/>
      <c r="F12" s="35"/>
      <c r="G12" s="35"/>
      <c r="H12" s="35"/>
      <c r="I12" s="21"/>
    </row>
    <row r="13" spans="1:9" ht="94.5" x14ac:dyDescent="0.25">
      <c r="A13" s="158" t="s">
        <v>1037</v>
      </c>
      <c r="B13" s="157" t="s">
        <v>1045</v>
      </c>
      <c r="C13" s="34"/>
      <c r="D13" s="34" t="s">
        <v>246</v>
      </c>
      <c r="E13" s="35"/>
      <c r="F13" s="35"/>
      <c r="G13" s="35"/>
      <c r="H13" s="35"/>
      <c r="I13" s="21"/>
    </row>
    <row r="14" spans="1:9" ht="63" x14ac:dyDescent="0.25">
      <c r="A14" s="158" t="s">
        <v>1038</v>
      </c>
      <c r="B14" s="157" t="s">
        <v>1046</v>
      </c>
      <c r="C14" s="34"/>
      <c r="D14" s="34" t="s">
        <v>246</v>
      </c>
      <c r="E14" s="35"/>
      <c r="F14" s="35"/>
      <c r="G14" s="35"/>
      <c r="H14" s="35"/>
      <c r="I14" s="21"/>
    </row>
    <row r="15" spans="1:9" ht="15.75" x14ac:dyDescent="0.25">
      <c r="A15" s="32" t="s">
        <v>1054</v>
      </c>
      <c r="B15" s="290" t="s">
        <v>1055</v>
      </c>
      <c r="C15" s="291"/>
      <c r="D15" s="291"/>
      <c r="E15" s="291"/>
      <c r="F15" s="291"/>
      <c r="G15" s="291"/>
      <c r="H15" s="291"/>
      <c r="I15" s="292"/>
    </row>
    <row r="16" spans="1:9" ht="110.25" x14ac:dyDescent="0.25">
      <c r="A16" s="158" t="s">
        <v>1047</v>
      </c>
      <c r="B16" s="157" t="s">
        <v>1053</v>
      </c>
      <c r="C16" s="34" t="s">
        <v>266</v>
      </c>
      <c r="D16" s="34"/>
      <c r="E16" s="35"/>
      <c r="F16" s="35"/>
      <c r="G16" s="35"/>
      <c r="H16" s="35"/>
      <c r="I16" s="21"/>
    </row>
    <row r="17" spans="1:9" ht="78.75" x14ac:dyDescent="0.25">
      <c r="A17" s="158" t="s">
        <v>1048</v>
      </c>
      <c r="B17" s="157" t="s">
        <v>1056</v>
      </c>
      <c r="C17" s="34" t="s">
        <v>245</v>
      </c>
      <c r="D17" s="34"/>
      <c r="E17" s="35"/>
      <c r="F17" s="35"/>
      <c r="G17" s="35"/>
      <c r="H17" s="35"/>
      <c r="I17" s="21"/>
    </row>
    <row r="18" spans="1:9" ht="63" x14ac:dyDescent="0.25">
      <c r="A18" s="158" t="s">
        <v>1049</v>
      </c>
      <c r="B18" s="157" t="s">
        <v>1057</v>
      </c>
      <c r="C18" s="34" t="s">
        <v>259</v>
      </c>
      <c r="D18" s="34"/>
      <c r="E18" s="35"/>
      <c r="F18" s="35"/>
      <c r="G18" s="35"/>
      <c r="H18" s="35"/>
      <c r="I18" s="21"/>
    </row>
    <row r="19" spans="1:9" ht="94.5" x14ac:dyDescent="0.25">
      <c r="A19" s="158" t="s">
        <v>1050</v>
      </c>
      <c r="B19" s="157" t="s">
        <v>1058</v>
      </c>
      <c r="C19" s="34" t="s">
        <v>266</v>
      </c>
      <c r="D19" s="34"/>
      <c r="E19" s="35"/>
      <c r="F19" s="35"/>
      <c r="G19" s="35"/>
      <c r="H19" s="35"/>
      <c r="I19" s="21"/>
    </row>
    <row r="20" spans="1:9" ht="94.5" x14ac:dyDescent="0.25">
      <c r="A20" s="158" t="s">
        <v>1051</v>
      </c>
      <c r="B20" s="157" t="s">
        <v>1059</v>
      </c>
      <c r="C20" s="34" t="s">
        <v>245</v>
      </c>
      <c r="D20" s="34"/>
      <c r="E20" s="35"/>
      <c r="F20" s="35"/>
      <c r="G20" s="35"/>
      <c r="H20" s="35"/>
      <c r="I20" s="21"/>
    </row>
    <row r="21" spans="1:9" ht="47.25" x14ac:dyDescent="0.25">
      <c r="A21" s="158" t="s">
        <v>1052</v>
      </c>
      <c r="B21" s="157" t="s">
        <v>1060</v>
      </c>
      <c r="C21" s="34" t="s">
        <v>245</v>
      </c>
      <c r="D21" s="34"/>
      <c r="E21" s="35"/>
      <c r="F21" s="35"/>
      <c r="G21" s="35"/>
      <c r="H21" s="35"/>
      <c r="I21" s="21"/>
    </row>
    <row r="22" spans="1:9" ht="15.75" x14ac:dyDescent="0.25">
      <c r="A22" s="32" t="s">
        <v>1062</v>
      </c>
      <c r="B22" s="290" t="s">
        <v>1061</v>
      </c>
      <c r="C22" s="291"/>
      <c r="D22" s="291"/>
      <c r="E22" s="291"/>
      <c r="F22" s="291"/>
      <c r="G22" s="291"/>
      <c r="H22" s="291"/>
      <c r="I22" s="292"/>
    </row>
    <row r="23" spans="1:9" ht="110.25" x14ac:dyDescent="0.25">
      <c r="A23" s="158" t="s">
        <v>1063</v>
      </c>
      <c r="B23" s="157" t="s">
        <v>1067</v>
      </c>
      <c r="C23" s="34" t="s">
        <v>266</v>
      </c>
      <c r="D23" s="34" t="s">
        <v>246</v>
      </c>
      <c r="E23" s="35"/>
      <c r="F23" s="35"/>
      <c r="G23" s="35"/>
      <c r="H23" s="35"/>
      <c r="I23" s="21"/>
    </row>
    <row r="24" spans="1:9" ht="63" x14ac:dyDescent="0.25">
      <c r="A24" s="158" t="s">
        <v>1064</v>
      </c>
      <c r="B24" s="157" t="s">
        <v>1068</v>
      </c>
      <c r="C24" s="34" t="s">
        <v>245</v>
      </c>
      <c r="D24" s="34"/>
      <c r="E24" s="35"/>
      <c r="F24" s="35"/>
      <c r="G24" s="35"/>
      <c r="H24" s="35"/>
      <c r="I24" s="21"/>
    </row>
    <row r="25" spans="1:9" ht="63" x14ac:dyDescent="0.25">
      <c r="A25" s="158" t="s">
        <v>1065</v>
      </c>
      <c r="B25" s="157" t="s">
        <v>1069</v>
      </c>
      <c r="C25" s="34" t="s">
        <v>1070</v>
      </c>
      <c r="D25" s="34" t="s">
        <v>246</v>
      </c>
      <c r="E25" s="35"/>
      <c r="F25" s="35"/>
      <c r="G25" s="35"/>
      <c r="H25" s="35"/>
      <c r="I25" s="21"/>
    </row>
    <row r="26" spans="1:9" ht="60" x14ac:dyDescent="0.25">
      <c r="A26" s="158" t="s">
        <v>1066</v>
      </c>
      <c r="B26" s="174" t="s">
        <v>1071</v>
      </c>
      <c r="C26" s="34" t="s">
        <v>245</v>
      </c>
      <c r="D26" s="34"/>
      <c r="E26" s="35"/>
      <c r="F26" s="35"/>
      <c r="G26" s="35"/>
      <c r="H26" s="35"/>
      <c r="I26" s="21"/>
    </row>
    <row r="27" spans="1:9" ht="15.75" x14ac:dyDescent="0.25">
      <c r="A27" s="32" t="s">
        <v>1072</v>
      </c>
      <c r="B27" s="290" t="s">
        <v>1073</v>
      </c>
      <c r="C27" s="291"/>
      <c r="D27" s="291"/>
      <c r="E27" s="291"/>
      <c r="F27" s="291"/>
      <c r="G27" s="291"/>
      <c r="H27" s="291"/>
      <c r="I27" s="292"/>
    </row>
    <row r="28" spans="1:9" ht="90" x14ac:dyDescent="0.25">
      <c r="A28" s="158" t="s">
        <v>1074</v>
      </c>
      <c r="B28" s="174" t="s">
        <v>1075</v>
      </c>
      <c r="C28" s="34" t="s">
        <v>259</v>
      </c>
      <c r="D28" s="34" t="s">
        <v>246</v>
      </c>
      <c r="E28" s="35"/>
      <c r="F28" s="35"/>
      <c r="G28" s="35"/>
      <c r="H28" s="35"/>
      <c r="I28" s="21"/>
    </row>
    <row r="29" spans="1:9" ht="15.75" x14ac:dyDescent="0.25">
      <c r="A29" s="146" t="s">
        <v>399</v>
      </c>
      <c r="B29" s="145"/>
      <c r="C29" s="145"/>
      <c r="D29" s="145"/>
      <c r="E29" s="145"/>
      <c r="F29" s="145"/>
      <c r="G29" s="145"/>
      <c r="H29" s="145"/>
      <c r="I29" s="147"/>
    </row>
    <row r="30" spans="1:9" ht="15.75" x14ac:dyDescent="0.25">
      <c r="A30" s="142" t="s">
        <v>400</v>
      </c>
      <c r="B30" s="143"/>
      <c r="C30" s="143"/>
      <c r="D30" s="143"/>
      <c r="E30" s="143"/>
      <c r="F30" s="143"/>
      <c r="G30" s="143"/>
      <c r="H30" s="143"/>
      <c r="I30" s="144"/>
    </row>
    <row r="31" spans="1:9" ht="76.5" customHeight="1" x14ac:dyDescent="0.25">
      <c r="A31" s="279" t="s">
        <v>520</v>
      </c>
      <c r="B31" s="280"/>
      <c r="C31" s="280"/>
      <c r="D31" s="280"/>
      <c r="E31" s="280"/>
      <c r="F31" s="280"/>
      <c r="G31" s="280"/>
      <c r="H31" s="280"/>
      <c r="I31" s="281"/>
    </row>
  </sheetData>
  <sheetProtection algorithmName="SHA-512" hashValue="HGx4fjV1726hm/khdYHPM/KuMjqtZsTNtDIecYEnRDprZiTJwdWvoMgIlZtzbzuIOGHWo1iNH41jxLAerT60+g==" saltValue="Va9g38amNpLtrhXpQGB0PA==" spinCount="100000" sheet="1" formatColumns="0" formatRows="0"/>
  <mergeCells count="10">
    <mergeCell ref="A31:I31"/>
    <mergeCell ref="B15:I15"/>
    <mergeCell ref="B22:I22"/>
    <mergeCell ref="B27:I27"/>
    <mergeCell ref="A1:D1"/>
    <mergeCell ref="E1:I1"/>
    <mergeCell ref="A2:D2"/>
    <mergeCell ref="E2:I2"/>
    <mergeCell ref="B4:I4"/>
    <mergeCell ref="B5:I5"/>
  </mergeCells>
  <phoneticPr fontId="25" type="noConversion"/>
  <conditionalFormatting sqref="I6:I14 I16:I21">
    <cfRule type="expression" dxfId="57" priority="3">
      <formula>AND(OR(F6="✓", G6="✓", H6="✓"), I6="")</formula>
    </cfRule>
  </conditionalFormatting>
  <conditionalFormatting sqref="I23:I26">
    <cfRule type="expression" dxfId="56" priority="2">
      <formula>AND(OR(F23="✓", G23="✓", H23="✓"), I23="")</formula>
    </cfRule>
  </conditionalFormatting>
  <conditionalFormatting sqref="I28">
    <cfRule type="expression" dxfId="55" priority="1">
      <formula>AND(OR(F28="✓", G28="✓", H28="✓"), I28="")</formula>
    </cfRule>
  </conditionalFormatting>
  <dataValidations disablePrompts="1" count="1">
    <dataValidation type="list" allowBlank="1" showInputMessage="1" showErrorMessage="1" sqref="E23:H26 E28:H28 E16:H21 E6:H14" xr:uid="{E78212D5-2A55-4EB6-9C35-357616D8F362}">
      <formula1>"✓, -----"</formula1>
    </dataValidation>
  </dataValidations>
  <pageMargins left="0.7" right="0.7" top="0.75" bottom="0.75" header="0.3" footer="0.3"/>
  <pageSetup fitToHeight="0" orientation="landscape" horizontalDpi="1200" verticalDpi="1200"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1302F-F7B5-4405-A20B-ABB228B0E5F8}">
  <sheetPr>
    <pageSetUpPr fitToPage="1"/>
  </sheetPr>
  <dimension ref="A1:I39"/>
  <sheetViews>
    <sheetView view="pageLayout" zoomScaleNormal="100" workbookViewId="0">
      <selection activeCell="I16" sqref="I16"/>
    </sheetView>
  </sheetViews>
  <sheetFormatPr defaultRowHeight="15" x14ac:dyDescent="0.25"/>
  <cols>
    <col min="1" max="1" width="8.140625" customWidth="1"/>
    <col min="2" max="2" width="26" customWidth="1"/>
    <col min="3" max="4" width="6.7109375" customWidth="1"/>
    <col min="5" max="8" width="5.140625" customWidth="1"/>
    <col min="9" max="9" width="48.140625" customWidth="1"/>
  </cols>
  <sheetData>
    <row r="1" spans="1:9" ht="15.75" x14ac:dyDescent="0.25">
      <c r="A1" s="282" t="s">
        <v>127</v>
      </c>
      <c r="B1" s="283"/>
      <c r="C1" s="283"/>
      <c r="D1" s="284"/>
      <c r="E1" s="285">
        <f>'Cover Page'!B6</f>
        <v>0</v>
      </c>
      <c r="F1" s="285"/>
      <c r="G1" s="285"/>
      <c r="H1" s="285"/>
      <c r="I1" s="285"/>
    </row>
    <row r="2" spans="1:9" ht="15.75" x14ac:dyDescent="0.25">
      <c r="A2" s="282" t="s">
        <v>233</v>
      </c>
      <c r="B2" s="283"/>
      <c r="C2" s="283"/>
      <c r="D2" s="284"/>
      <c r="E2" s="286">
        <f>'Cover Page'!D20</f>
        <v>0</v>
      </c>
      <c r="F2" s="286"/>
      <c r="G2" s="286"/>
      <c r="H2" s="286"/>
      <c r="I2" s="286"/>
    </row>
    <row r="3" spans="1:9" ht="15.75" x14ac:dyDescent="0.25">
      <c r="A3" s="51" t="s">
        <v>234</v>
      </c>
      <c r="B3" s="44" t="s">
        <v>235</v>
      </c>
      <c r="C3" s="44" t="s">
        <v>236</v>
      </c>
      <c r="D3" s="44" t="s">
        <v>237</v>
      </c>
      <c r="E3" s="52" t="s">
        <v>238</v>
      </c>
      <c r="F3" s="52" t="s">
        <v>239</v>
      </c>
      <c r="G3" s="52" t="s">
        <v>240</v>
      </c>
      <c r="H3" s="52" t="s">
        <v>241</v>
      </c>
      <c r="I3" s="44" t="s">
        <v>242</v>
      </c>
    </row>
    <row r="4" spans="1:9" ht="15.75" x14ac:dyDescent="0.25">
      <c r="A4" s="159"/>
      <c r="B4" s="290" t="s">
        <v>1080</v>
      </c>
      <c r="C4" s="291"/>
      <c r="D4" s="291"/>
      <c r="E4" s="291"/>
      <c r="F4" s="291"/>
      <c r="G4" s="291"/>
      <c r="H4" s="291"/>
      <c r="I4" s="292"/>
    </row>
    <row r="5" spans="1:9" ht="15.75" x14ac:dyDescent="0.25">
      <c r="A5" s="32" t="s">
        <v>1081</v>
      </c>
      <c r="B5" s="290" t="s">
        <v>1082</v>
      </c>
      <c r="C5" s="291"/>
      <c r="D5" s="291"/>
      <c r="E5" s="291"/>
      <c r="F5" s="291"/>
      <c r="G5" s="291"/>
      <c r="H5" s="291"/>
      <c r="I5" s="292"/>
    </row>
    <row r="6" spans="1:9" ht="63" x14ac:dyDescent="0.25">
      <c r="A6" s="158" t="s">
        <v>1083</v>
      </c>
      <c r="B6" s="157" t="s">
        <v>1086</v>
      </c>
      <c r="C6" s="34" t="s">
        <v>245</v>
      </c>
      <c r="D6" s="34" t="s">
        <v>246</v>
      </c>
      <c r="E6" s="35"/>
      <c r="F6" s="35"/>
      <c r="G6" s="35"/>
      <c r="H6" s="35"/>
      <c r="I6" s="21"/>
    </row>
    <row r="7" spans="1:9" ht="47.25" x14ac:dyDescent="0.25">
      <c r="A7" s="158" t="s">
        <v>1084</v>
      </c>
      <c r="B7" s="157" t="s">
        <v>1087</v>
      </c>
      <c r="C7" s="34" t="s">
        <v>259</v>
      </c>
      <c r="D7" s="34" t="s">
        <v>246</v>
      </c>
      <c r="E7" s="35"/>
      <c r="F7" s="35"/>
      <c r="G7" s="35"/>
      <c r="H7" s="35"/>
      <c r="I7" s="21"/>
    </row>
    <row r="8" spans="1:9" ht="78.75" x14ac:dyDescent="0.25">
      <c r="A8" s="158" t="s">
        <v>1085</v>
      </c>
      <c r="B8" s="157" t="s">
        <v>1088</v>
      </c>
      <c r="C8" s="34" t="s">
        <v>245</v>
      </c>
      <c r="D8" s="34"/>
      <c r="E8" s="35"/>
      <c r="F8" s="35"/>
      <c r="G8" s="35"/>
      <c r="H8" s="35"/>
      <c r="I8" s="21"/>
    </row>
    <row r="9" spans="1:9" ht="15.75" x14ac:dyDescent="0.25">
      <c r="A9" s="32" t="s">
        <v>1089</v>
      </c>
      <c r="B9" s="290" t="s">
        <v>199</v>
      </c>
      <c r="C9" s="291"/>
      <c r="D9" s="291"/>
      <c r="E9" s="291"/>
      <c r="F9" s="291"/>
      <c r="G9" s="291"/>
      <c r="H9" s="291"/>
      <c r="I9" s="292"/>
    </row>
    <row r="10" spans="1:9" ht="47.25" x14ac:dyDescent="0.25">
      <c r="A10" s="158" t="s">
        <v>1090</v>
      </c>
      <c r="B10" s="157" t="s">
        <v>1091</v>
      </c>
      <c r="C10" s="34"/>
      <c r="D10" s="34"/>
      <c r="E10" s="35"/>
      <c r="F10" s="35"/>
      <c r="G10" s="35"/>
      <c r="H10" s="35"/>
      <c r="I10" s="21"/>
    </row>
    <row r="11" spans="1:9" ht="119.45" customHeight="1" x14ac:dyDescent="0.25">
      <c r="A11" s="158" t="s">
        <v>1092</v>
      </c>
      <c r="B11" s="157" t="s">
        <v>1100</v>
      </c>
      <c r="C11" s="34" t="s">
        <v>259</v>
      </c>
      <c r="D11" s="34"/>
      <c r="E11" s="35"/>
      <c r="F11" s="35"/>
      <c r="G11" s="35"/>
      <c r="H11" s="35"/>
      <c r="I11" s="21"/>
    </row>
    <row r="12" spans="1:9" ht="31.5" x14ac:dyDescent="0.25">
      <c r="A12" s="158" t="s">
        <v>1093</v>
      </c>
      <c r="B12" s="157" t="s">
        <v>1101</v>
      </c>
      <c r="C12" s="34" t="s">
        <v>259</v>
      </c>
      <c r="D12" s="34"/>
      <c r="E12" s="35"/>
      <c r="F12" s="35"/>
      <c r="G12" s="35"/>
      <c r="H12" s="35"/>
      <c r="I12" s="21"/>
    </row>
    <row r="13" spans="1:9" ht="31.5" x14ac:dyDescent="0.25">
      <c r="A13" s="158" t="s">
        <v>1094</v>
      </c>
      <c r="B13" s="157" t="s">
        <v>1102</v>
      </c>
      <c r="C13" s="34"/>
      <c r="D13" s="34"/>
      <c r="E13" s="35"/>
      <c r="F13" s="35"/>
      <c r="G13" s="35"/>
      <c r="H13" s="35"/>
      <c r="I13" s="21"/>
    </row>
    <row r="14" spans="1:9" ht="63" x14ac:dyDescent="0.25">
      <c r="A14" s="158" t="s">
        <v>1095</v>
      </c>
      <c r="B14" s="157" t="s">
        <v>1103</v>
      </c>
      <c r="C14" s="34" t="s">
        <v>259</v>
      </c>
      <c r="D14" s="34"/>
      <c r="E14" s="35"/>
      <c r="F14" s="35"/>
      <c r="G14" s="35"/>
      <c r="H14" s="35"/>
      <c r="I14" s="21"/>
    </row>
    <row r="15" spans="1:9" ht="47.25" x14ac:dyDescent="0.25">
      <c r="A15" s="158" t="s">
        <v>1096</v>
      </c>
      <c r="B15" s="157" t="s">
        <v>1104</v>
      </c>
      <c r="C15" s="34"/>
      <c r="D15" s="34"/>
      <c r="E15" s="35"/>
      <c r="F15" s="35"/>
      <c r="G15" s="35"/>
      <c r="H15" s="35"/>
      <c r="I15" s="21"/>
    </row>
    <row r="16" spans="1:9" ht="63" x14ac:dyDescent="0.25">
      <c r="A16" s="158" t="s">
        <v>1097</v>
      </c>
      <c r="B16" s="157" t="s">
        <v>1105</v>
      </c>
      <c r="C16" s="34"/>
      <c r="D16" s="34"/>
      <c r="E16" s="35"/>
      <c r="F16" s="35"/>
      <c r="G16" s="35"/>
      <c r="H16" s="35"/>
      <c r="I16" s="21"/>
    </row>
    <row r="17" spans="1:9" ht="47.25" x14ac:dyDescent="0.25">
      <c r="A17" s="158" t="s">
        <v>1098</v>
      </c>
      <c r="B17" s="157" t="s">
        <v>1106</v>
      </c>
      <c r="C17" s="34" t="s">
        <v>245</v>
      </c>
      <c r="D17" s="34"/>
      <c r="E17" s="35"/>
      <c r="F17" s="35"/>
      <c r="G17" s="35"/>
      <c r="H17" s="35"/>
      <c r="I17" s="21"/>
    </row>
    <row r="18" spans="1:9" ht="47.25" x14ac:dyDescent="0.25">
      <c r="A18" s="158" t="s">
        <v>1099</v>
      </c>
      <c r="B18" s="157" t="s">
        <v>1107</v>
      </c>
      <c r="C18" s="34"/>
      <c r="D18" s="34"/>
      <c r="E18" s="35"/>
      <c r="F18" s="35"/>
      <c r="G18" s="35"/>
      <c r="H18" s="35"/>
      <c r="I18" s="21"/>
    </row>
    <row r="19" spans="1:9" ht="15.75" x14ac:dyDescent="0.25">
      <c r="A19" s="32" t="s">
        <v>1108</v>
      </c>
      <c r="B19" s="290" t="s">
        <v>1109</v>
      </c>
      <c r="C19" s="291"/>
      <c r="D19" s="291"/>
      <c r="E19" s="291"/>
      <c r="F19" s="291"/>
      <c r="G19" s="291"/>
      <c r="H19" s="291"/>
      <c r="I19" s="292"/>
    </row>
    <row r="20" spans="1:9" ht="78.75" x14ac:dyDescent="0.25">
      <c r="A20" s="158" t="s">
        <v>1110</v>
      </c>
      <c r="B20" s="157" t="s">
        <v>1120</v>
      </c>
      <c r="C20" s="34" t="s">
        <v>266</v>
      </c>
      <c r="D20" s="34"/>
      <c r="E20" s="35"/>
      <c r="F20" s="35"/>
      <c r="G20" s="35"/>
      <c r="H20" s="35"/>
      <c r="I20" s="21"/>
    </row>
    <row r="21" spans="1:9" ht="47.25" x14ac:dyDescent="0.25">
      <c r="A21" s="158" t="s">
        <v>1111</v>
      </c>
      <c r="B21" s="157" t="s">
        <v>1121</v>
      </c>
      <c r="C21" s="34" t="s">
        <v>245</v>
      </c>
      <c r="D21" s="34"/>
      <c r="E21" s="35"/>
      <c r="F21" s="35"/>
      <c r="G21" s="35"/>
      <c r="H21" s="35"/>
      <c r="I21" s="21"/>
    </row>
    <row r="22" spans="1:9" ht="63" x14ac:dyDescent="0.25">
      <c r="A22" s="158" t="s">
        <v>1112</v>
      </c>
      <c r="B22" s="157" t="s">
        <v>1122</v>
      </c>
      <c r="C22" s="34" t="s">
        <v>361</v>
      </c>
      <c r="D22" s="34"/>
      <c r="E22" s="35"/>
      <c r="F22" s="35"/>
      <c r="G22" s="35"/>
      <c r="H22" s="35"/>
      <c r="I22" s="21"/>
    </row>
    <row r="23" spans="1:9" ht="60" x14ac:dyDescent="0.25">
      <c r="A23" s="158" t="s">
        <v>1113</v>
      </c>
      <c r="B23" s="174" t="s">
        <v>1123</v>
      </c>
      <c r="C23" s="34" t="s">
        <v>245</v>
      </c>
      <c r="D23" s="34"/>
      <c r="E23" s="35"/>
      <c r="F23" s="35"/>
      <c r="G23" s="35"/>
      <c r="H23" s="35"/>
      <c r="I23" s="21"/>
    </row>
    <row r="24" spans="1:9" ht="63" x14ac:dyDescent="0.25">
      <c r="A24" s="158" t="s">
        <v>1114</v>
      </c>
      <c r="B24" s="157" t="s">
        <v>1124</v>
      </c>
      <c r="C24" s="34"/>
      <c r="D24" s="34"/>
      <c r="E24" s="35"/>
      <c r="F24" s="35"/>
      <c r="G24" s="35"/>
      <c r="H24" s="35"/>
      <c r="I24" s="21"/>
    </row>
    <row r="25" spans="1:9" ht="63" x14ac:dyDescent="0.25">
      <c r="A25" s="158" t="s">
        <v>1115</v>
      </c>
      <c r="B25" s="157" t="s">
        <v>1125</v>
      </c>
      <c r="C25" s="34" t="s">
        <v>245</v>
      </c>
      <c r="D25" s="34"/>
      <c r="E25" s="35"/>
      <c r="F25" s="35"/>
      <c r="G25" s="35"/>
      <c r="H25" s="35"/>
      <c r="I25" s="21"/>
    </row>
    <row r="26" spans="1:9" ht="63" x14ac:dyDescent="0.25">
      <c r="A26" s="158" t="s">
        <v>1116</v>
      </c>
      <c r="B26" s="157" t="s">
        <v>1126</v>
      </c>
      <c r="C26" s="34" t="s">
        <v>259</v>
      </c>
      <c r="D26" s="34"/>
      <c r="E26" s="35"/>
      <c r="F26" s="35"/>
      <c r="G26" s="35"/>
      <c r="H26" s="35"/>
      <c r="I26" s="21"/>
    </row>
    <row r="27" spans="1:9" ht="63" x14ac:dyDescent="0.25">
      <c r="A27" s="158" t="s">
        <v>1117</v>
      </c>
      <c r="B27" s="157" t="s">
        <v>1127</v>
      </c>
      <c r="C27" s="34"/>
      <c r="D27" s="34"/>
      <c r="E27" s="35"/>
      <c r="F27" s="35"/>
      <c r="G27" s="35"/>
      <c r="H27" s="35"/>
      <c r="I27" s="21"/>
    </row>
    <row r="28" spans="1:9" ht="94.5" x14ac:dyDescent="0.25">
      <c r="A28" s="158" t="s">
        <v>1118</v>
      </c>
      <c r="B28" s="157" t="s">
        <v>1128</v>
      </c>
      <c r="C28" s="34" t="s">
        <v>259</v>
      </c>
      <c r="D28" s="34"/>
      <c r="E28" s="35"/>
      <c r="F28" s="35"/>
      <c r="G28" s="35"/>
      <c r="H28" s="35"/>
      <c r="I28" s="21"/>
    </row>
    <row r="29" spans="1:9" ht="63" x14ac:dyDescent="0.25">
      <c r="A29" s="158" t="s">
        <v>1119</v>
      </c>
      <c r="B29" s="157" t="s">
        <v>1129</v>
      </c>
      <c r="C29" s="34" t="s">
        <v>266</v>
      </c>
      <c r="D29" s="34"/>
      <c r="E29" s="35"/>
      <c r="F29" s="35"/>
      <c r="G29" s="35"/>
      <c r="H29" s="35"/>
      <c r="I29" s="21"/>
    </row>
    <row r="30" spans="1:9" ht="15.75" x14ac:dyDescent="0.25">
      <c r="A30" s="32" t="s">
        <v>1131</v>
      </c>
      <c r="B30" s="290" t="s">
        <v>1132</v>
      </c>
      <c r="C30" s="291"/>
      <c r="D30" s="291"/>
      <c r="E30" s="291"/>
      <c r="F30" s="291"/>
      <c r="G30" s="291"/>
      <c r="H30" s="291"/>
      <c r="I30" s="292"/>
    </row>
    <row r="31" spans="1:9" ht="31.5" x14ac:dyDescent="0.25">
      <c r="A31" s="158" t="s">
        <v>1133</v>
      </c>
      <c r="B31" s="157" t="s">
        <v>1139</v>
      </c>
      <c r="C31" s="34" t="s">
        <v>266</v>
      </c>
      <c r="D31" s="34"/>
      <c r="E31" s="35"/>
      <c r="F31" s="35"/>
      <c r="G31" s="35"/>
      <c r="H31" s="35"/>
      <c r="I31" s="21"/>
    </row>
    <row r="32" spans="1:9" ht="31.5" x14ac:dyDescent="0.25">
      <c r="A32" s="158" t="s">
        <v>1134</v>
      </c>
      <c r="B32" s="157" t="s">
        <v>1140</v>
      </c>
      <c r="C32" s="34" t="s">
        <v>245</v>
      </c>
      <c r="D32" s="34"/>
      <c r="E32" s="35"/>
      <c r="F32" s="35"/>
      <c r="G32" s="35"/>
      <c r="H32" s="35"/>
      <c r="I32" s="21"/>
    </row>
    <row r="33" spans="1:9" ht="47.25" x14ac:dyDescent="0.25">
      <c r="A33" s="158" t="s">
        <v>1135</v>
      </c>
      <c r="B33" s="157" t="s">
        <v>1141</v>
      </c>
      <c r="C33" s="34" t="s">
        <v>361</v>
      </c>
      <c r="D33" s="34"/>
      <c r="E33" s="35"/>
      <c r="F33" s="35"/>
      <c r="G33" s="35"/>
      <c r="H33" s="35"/>
      <c r="I33" s="21"/>
    </row>
    <row r="34" spans="1:9" ht="30" x14ac:dyDescent="0.25">
      <c r="A34" s="158" t="s">
        <v>1136</v>
      </c>
      <c r="B34" s="174" t="s">
        <v>1142</v>
      </c>
      <c r="C34" s="34" t="s">
        <v>245</v>
      </c>
      <c r="D34" s="34"/>
      <c r="E34" s="35"/>
      <c r="F34" s="35"/>
      <c r="G34" s="35"/>
      <c r="H34" s="35"/>
      <c r="I34" s="21"/>
    </row>
    <row r="35" spans="1:9" ht="94.5" x14ac:dyDescent="0.25">
      <c r="A35" s="158" t="s">
        <v>1137</v>
      </c>
      <c r="B35" s="157" t="s">
        <v>1143</v>
      </c>
      <c r="C35" s="34" t="s">
        <v>266</v>
      </c>
      <c r="D35" s="34"/>
      <c r="E35" s="35"/>
      <c r="F35" s="35"/>
      <c r="G35" s="35"/>
      <c r="H35" s="35"/>
      <c r="I35" s="21"/>
    </row>
    <row r="36" spans="1:9" ht="63" x14ac:dyDescent="0.25">
      <c r="A36" s="158" t="s">
        <v>1138</v>
      </c>
      <c r="B36" s="157" t="s">
        <v>1144</v>
      </c>
      <c r="C36" s="34" t="s">
        <v>266</v>
      </c>
      <c r="D36" s="34"/>
      <c r="E36" s="35"/>
      <c r="F36" s="35"/>
      <c r="G36" s="35"/>
      <c r="H36" s="35"/>
      <c r="I36" s="21"/>
    </row>
    <row r="37" spans="1:9" ht="15.75" x14ac:dyDescent="0.25">
      <c r="A37" s="146" t="s">
        <v>399</v>
      </c>
      <c r="B37" s="145"/>
      <c r="C37" s="145"/>
      <c r="D37" s="145"/>
      <c r="E37" s="145"/>
      <c r="F37" s="145"/>
      <c r="G37" s="145"/>
      <c r="H37" s="145"/>
      <c r="I37" s="147"/>
    </row>
    <row r="38" spans="1:9" ht="15.75" x14ac:dyDescent="0.25">
      <c r="A38" s="142" t="s">
        <v>400</v>
      </c>
      <c r="B38" s="143"/>
      <c r="C38" s="143"/>
      <c r="D38" s="143"/>
      <c r="E38" s="143"/>
      <c r="F38" s="143"/>
      <c r="G38" s="143"/>
      <c r="H38" s="143"/>
      <c r="I38" s="144"/>
    </row>
    <row r="39" spans="1:9" ht="76.5" customHeight="1" x14ac:dyDescent="0.25">
      <c r="A39" s="279" t="s">
        <v>520</v>
      </c>
      <c r="B39" s="280"/>
      <c r="C39" s="280"/>
      <c r="D39" s="280"/>
      <c r="E39" s="280"/>
      <c r="F39" s="280"/>
      <c r="G39" s="280"/>
      <c r="H39" s="280"/>
      <c r="I39" s="281"/>
    </row>
  </sheetData>
  <sheetProtection algorithmName="SHA-512" hashValue="qtrc4Gk/KMwz94TTMoZIOKzLcntAmaejT4mwreXLgffQVI20/QZ83hrXzZTUH3HH4hF/j6Thc+oJnsRBJ3tssw==" saltValue="Jblw+NRpgW2ZjjlZhAJGUw==" spinCount="100000" sheet="1" formatColumns="0" formatRows="0"/>
  <mergeCells count="10">
    <mergeCell ref="B9:I9"/>
    <mergeCell ref="B19:I19"/>
    <mergeCell ref="A39:I39"/>
    <mergeCell ref="A1:D1"/>
    <mergeCell ref="E1:I1"/>
    <mergeCell ref="A2:D2"/>
    <mergeCell ref="E2:I2"/>
    <mergeCell ref="B4:I4"/>
    <mergeCell ref="B5:I5"/>
    <mergeCell ref="B30:I30"/>
  </mergeCells>
  <phoneticPr fontId="25" type="noConversion"/>
  <conditionalFormatting sqref="I6:I8 I10:I18 I20:I29 I31:I36">
    <cfRule type="expression" dxfId="54" priority="3">
      <formula>AND(OR(F6="✓", G6="✓", H6="✓"), I6="")</formula>
    </cfRule>
  </conditionalFormatting>
  <dataValidations disablePrompts="1" count="1">
    <dataValidation type="list" allowBlank="1" showInputMessage="1" showErrorMessage="1" sqref="E10:H18 E6:H8 E20:H29 E31:H36" xr:uid="{54EC99F2-64D0-4CCD-B37F-6E3237D106F2}">
      <formula1>"✓, -----"</formula1>
    </dataValidation>
  </dataValidations>
  <pageMargins left="0.7" right="0.7" top="0.75" bottom="0.75" header="0.3" footer="0.3"/>
  <pageSetup fitToHeight="0" orientation="landscape" horizontalDpi="1200" verticalDpi="1200" r:id="rId1"/>
  <headerFooter>
    <oddFooter>&amp;L&amp;"Times New Roman,Regular"&amp;12For Official Government Use Only
USDA, AMS, SCP, Specialty Crops Inspection Division
USDA Harmonized GAP Standard V. 3.1 and Plus+ Standard V. 5.1&amp;R&amp;"Times New Roman,Regular"&amp;12July 1, 2025
USDA Checklist 
Version 6.2</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A7D461491BA248ACCF1EB1AB886985" ma:contentTypeVersion="4173" ma:contentTypeDescription="Create a new document." ma:contentTypeScope="" ma:versionID="d03b0baac247ce863e1e31f10b1699e0">
  <xsd:schema xmlns:xsd="http://www.w3.org/2001/XMLSchema" xmlns:xs="http://www.w3.org/2001/XMLSchema" xmlns:p="http://schemas.microsoft.com/office/2006/metadata/properties" xmlns:ns2="aa16a7f6-ad7c-47b6-99e8-107db7961b82" xmlns:ns3="2828da32-bc18-4bbf-904b-a6c63194815c" targetNamespace="http://schemas.microsoft.com/office/2006/metadata/properties" ma:root="true" ma:fieldsID="b7372e7026128f82622332e9f4d2dcde" ns2:_="" ns3:_="">
    <xsd:import namespace="aa16a7f6-ad7c-47b6-99e8-107db7961b82"/>
    <xsd:import namespace="2828da32-bc18-4bbf-904b-a6c63194815c"/>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16a7f6-ad7c-47b6-99e8-107db7961b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828da32-bc18-4bbf-904b-a6c63194815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aa16a7f6-ad7c-47b6-99e8-107db7961b82">THTAUHCSY2F2-1415920925-184</_dlc_DocId>
    <_dlc_DocIdUrl xmlns="aa16a7f6-ad7c-47b6-99e8-107db7961b82">
      <Url>https://usdagcc.sharepoint.com/sites/ams/AMS-SCI/_layouts/15/DocIdRedir.aspx?ID=THTAUHCSY2F2-1415920925-184</Url>
      <Description>THTAUHCSY2F2-1415920925-184</Description>
    </_dlc_DocIdUrl>
  </documentManagement>
</p:properties>
</file>

<file path=customXml/item3.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4E3EE-C314-4C53-A9B9-FD3786D47A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16a7f6-ad7c-47b6-99e8-107db7961b82"/>
    <ds:schemaRef ds:uri="2828da32-bc18-4bbf-904b-a6c6319481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0212A7-4166-49E1-915B-73845B2C0263}">
  <ds:schemaRefs>
    <ds:schemaRef ds:uri="http://schemas.microsoft.com/office/2006/metadata/properties"/>
    <ds:schemaRef ds:uri="aa16a7f6-ad7c-47b6-99e8-107db7961b82"/>
    <ds:schemaRef ds:uri="http://purl.org/dc/elements/1.1/"/>
    <ds:schemaRef ds:uri="http://purl.org/dc/term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2828da32-bc18-4bbf-904b-a6c63194815c"/>
    <ds:schemaRef ds:uri="http://purl.org/dc/dcmitype/"/>
  </ds:schemaRefs>
</ds:datastoreItem>
</file>

<file path=customXml/itemProps3.xml><?xml version="1.0" encoding="utf-8"?>
<ds:datastoreItem xmlns:ds="http://schemas.openxmlformats.org/officeDocument/2006/customXml" ds:itemID="{4DF5AEA5-E124-4796-A73B-5F5AB3E80626}">
  <ds:schemaRefs>
    <ds:schemaRef ds:uri="http://schemas.microsoft.com/sharepoint/events"/>
    <ds:schemaRef ds:uri=""/>
  </ds:schemaRefs>
</ds:datastoreItem>
</file>

<file path=customXml/itemProps4.xml><?xml version="1.0" encoding="utf-8"?>
<ds:datastoreItem xmlns:ds="http://schemas.openxmlformats.org/officeDocument/2006/customXml" ds:itemID="{924FEC84-D5BD-4606-8C73-CFAA4E2D0907}">
  <ds:schemaRefs>
    <ds:schemaRef ds:uri="http://schemas.microsoft.com/sharepoint/v3/contenttype/forms"/>
  </ds:schemaRefs>
</ds:datastoreItem>
</file>

<file path=docMetadata/LabelInfo.xml><?xml version="1.0" encoding="utf-8"?>
<clbl:labelList xmlns:clbl="http://schemas.microsoft.com/office/2020/mipLabelMetadata">
  <clbl:label id="{ed5b36e7-01ee-4ebc-867e-e03cfa0d4697}" enabled="0" method="" siteId="{ed5b36e7-01ee-4ebc-867e-e03cfa0d469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Billing Worksheet</vt:lpstr>
      <vt:lpstr>Cover Page</vt:lpstr>
      <vt:lpstr>USDA Acceptance Criteria</vt:lpstr>
      <vt:lpstr>Audit Summary</vt:lpstr>
      <vt:lpstr>Checklist-General Questions</vt:lpstr>
      <vt:lpstr>Checklist-Field Ops</vt:lpstr>
      <vt:lpstr>Checklist-Post-Harvest</vt:lpstr>
      <vt:lpstr>Warehouse Addendum</vt:lpstr>
      <vt:lpstr>Food Defense Addendum</vt:lpstr>
      <vt:lpstr>IPM Addendum</vt:lpstr>
      <vt:lpstr>USDA Logo Use Addendum</vt:lpstr>
      <vt:lpstr>TAP Open-Field </vt:lpstr>
      <vt:lpstr>TAP Packinghouse</vt:lpstr>
      <vt:lpstr>TAP Greenhouse</vt:lpstr>
      <vt:lpstr>TAP Repacking &amp; Dist.  </vt:lpstr>
      <vt:lpstr>CAR Duplication Instructions</vt:lpstr>
      <vt:lpstr>Corrective Action Report</vt:lpstr>
      <vt:lpstr>Master Question List</vt:lpstr>
      <vt:lpstr>'Billing Worksheet'!Print_Area</vt:lpstr>
      <vt:lpstr>'Corrective Action Report'!Print_Area</vt:lpstr>
      <vt:lpstr>'Audit Summary'!Print_Titles</vt:lpstr>
      <vt:lpstr>'Checklist-Field Ops'!Print_Titles</vt:lpstr>
      <vt:lpstr>'Checklist-General Questions'!Print_Titles</vt:lpstr>
      <vt:lpstr>'Checklist-Post-Harvest'!Print_Titles</vt:lpstr>
      <vt:lpstr>'Food Defense Addendum'!Print_Titles</vt:lpstr>
      <vt:lpstr>'IPM Addendum'!Print_Titles</vt:lpstr>
      <vt:lpstr>'TAP Greenhouse'!Print_Titles</vt:lpstr>
      <vt:lpstr>'TAP Open-Field '!Print_Titles</vt:lpstr>
      <vt:lpstr>'TAP Packinghouse'!Print_Titles</vt:lpstr>
      <vt:lpstr>'TAP Repacking &amp; Dist.  '!Print_Titles</vt:lpstr>
      <vt:lpstr>'USDA Logo Use Addendum'!Print_Titles</vt:lpstr>
      <vt:lpstr>'Warehouse Addendum'!Print_Titles</vt:lpstr>
    </vt:vector>
  </TitlesOfParts>
  <Manager/>
  <Company>USDA AMS FV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Harmonized GAP Combined Checklist</dc:title>
  <dc:subject/>
  <dc:creator>kpetersen</dc:creator>
  <cp:keywords/>
  <dc:description/>
  <cp:lastModifiedBy>Buss, Andrew - MRP-AMS</cp:lastModifiedBy>
  <cp:revision/>
  <cp:lastPrinted>2024-05-22T17:44:32Z</cp:lastPrinted>
  <dcterms:created xsi:type="dcterms:W3CDTF">2011-01-10T16:10:11Z</dcterms:created>
  <dcterms:modified xsi:type="dcterms:W3CDTF">2025-07-03T15:20:52Z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0x0101005AA7D461491BA248ACCF1EB1AB886985</vt:lpwstr>
  </property>
  <property fmtid="{D5CDD505-2E9C-101B-9397-08002B2CF9AE}" pid="3" name="_dlc_DocIdItemGuid">
    <vt:lpwstr>b5720431-359b-402f-a108-1d4c7705a7bf</vt:lpwstr>
  </property>
</Properties>
</file>